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/>
  <bookViews>
    <workbookView xWindow="0" yWindow="0" windowWidth="28800" windowHeight="12315" tabRatio="603"/>
  </bookViews>
  <sheets>
    <sheet name="Sintética" sheetId="4" r:id="rId1"/>
    <sheet name="Analítica" sheetId="5" r:id="rId2"/>
    <sheet name="CCU" sheetId="6" r:id="rId3"/>
    <sheet name="Cronograma" sheetId="8" r:id="rId4"/>
    <sheet name="BDI- MATERIAIS" sheetId="14" r:id="rId5"/>
    <sheet name="BDI-MÃO DE OBRA" sheetId="1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5" l="1"/>
  <c r="E15" i="5"/>
  <c r="G14" i="5"/>
  <c r="E14" i="5"/>
  <c r="O35" i="6"/>
  <c r="O36" i="6" s="1"/>
  <c r="N34" i="6"/>
  <c r="N36" i="6" s="1"/>
  <c r="P36" i="6" l="1"/>
  <c r="N41" i="6" l="1"/>
  <c r="O43" i="6"/>
  <c r="O44" i="6" s="1"/>
  <c r="G9" i="5" s="1"/>
  <c r="N42" i="6"/>
  <c r="N44" i="6" l="1"/>
  <c r="P44" i="6" l="1"/>
  <c r="E9" i="5"/>
  <c r="O65" i="6" l="1"/>
  <c r="O66" i="6" s="1"/>
  <c r="G19" i="5" s="1"/>
  <c r="N64" i="6"/>
  <c r="N66" i="6" s="1"/>
  <c r="E19" i="5" s="1"/>
  <c r="P66" i="6" l="1"/>
  <c r="D19" i="5" l="1"/>
  <c r="D18" i="5"/>
  <c r="D16" i="5"/>
  <c r="G22" i="5"/>
  <c r="E21" i="5"/>
  <c r="D6" i="5"/>
  <c r="H19" i="5" l="1"/>
  <c r="F19" i="5"/>
  <c r="E13" i="8" s="1"/>
  <c r="D13" i="8" l="1"/>
  <c r="I19" i="5"/>
  <c r="D14" i="8" l="1"/>
  <c r="O50" i="6"/>
  <c r="O49" i="6"/>
  <c r="N48" i="6"/>
  <c r="N51" i="6" s="1"/>
  <c r="F18" i="5" l="1"/>
  <c r="E16" i="5"/>
  <c r="O51" i="6"/>
  <c r="G16" i="5" s="1"/>
  <c r="P51" i="6" l="1"/>
  <c r="H18" i="5"/>
  <c r="I18" i="5" s="1"/>
  <c r="E11" i="8" l="1"/>
  <c r="D11" i="8" s="1"/>
  <c r="D12" i="8" l="1"/>
  <c r="D15" i="8"/>
  <c r="O58" i="6"/>
  <c r="O57" i="6"/>
  <c r="N56" i="6"/>
  <c r="N59" i="6" s="1"/>
  <c r="E17" i="5" s="1"/>
  <c r="O28" i="6"/>
  <c r="O29" i="6" s="1"/>
  <c r="N27" i="6"/>
  <c r="N26" i="6"/>
  <c r="N19" i="6"/>
  <c r="O20" i="6"/>
  <c r="O21" i="6" s="1"/>
  <c r="G7" i="5" s="1"/>
  <c r="N18" i="6"/>
  <c r="N10" i="6"/>
  <c r="N9" i="6"/>
  <c r="G11" i="5" l="1"/>
  <c r="H11" i="5" s="1"/>
  <c r="G10" i="5"/>
  <c r="H15" i="5"/>
  <c r="G13" i="5"/>
  <c r="G12" i="5"/>
  <c r="H7" i="5"/>
  <c r="G8" i="5"/>
  <c r="H16" i="5"/>
  <c r="N29" i="6"/>
  <c r="O59" i="6"/>
  <c r="G17" i="5" s="1"/>
  <c r="H17" i="5" s="1"/>
  <c r="N21" i="6"/>
  <c r="E7" i="5" s="1"/>
  <c r="N13" i="6"/>
  <c r="E6" i="5" s="1"/>
  <c r="F15" i="5" l="1"/>
  <c r="I15" i="5" s="1"/>
  <c r="F7" i="5"/>
  <c r="E10" i="5"/>
  <c r="E11" i="5"/>
  <c r="F11" i="5" s="1"/>
  <c r="I11" i="5" s="1"/>
  <c r="E13" i="5"/>
  <c r="E12" i="5"/>
  <c r="E8" i="5"/>
  <c r="F6" i="5"/>
  <c r="P29" i="6"/>
  <c r="F17" i="5"/>
  <c r="I17" i="5" s="1"/>
  <c r="F16" i="5"/>
  <c r="P59" i="6"/>
  <c r="P21" i="6"/>
  <c r="E9" i="8" l="1"/>
  <c r="C9" i="8" s="1"/>
  <c r="C10" i="8" s="1"/>
  <c r="I7" i="5"/>
  <c r="I16" i="5"/>
  <c r="O12" i="6"/>
  <c r="O11" i="6"/>
  <c r="O13" i="6" l="1"/>
  <c r="G6" i="5" s="1"/>
  <c r="H12" i="5" l="1"/>
  <c r="F12" i="5"/>
  <c r="H14" i="5"/>
  <c r="F14" i="5"/>
  <c r="H13" i="5"/>
  <c r="F13" i="5"/>
  <c r="H10" i="5"/>
  <c r="F10" i="5"/>
  <c r="H9" i="5"/>
  <c r="F9" i="5"/>
  <c r="H8" i="5"/>
  <c r="F8" i="5"/>
  <c r="E7" i="8" s="1"/>
  <c r="P13" i="6"/>
  <c r="H6" i="5"/>
  <c r="E5" i="8" s="1"/>
  <c r="E15" i="8" l="1"/>
  <c r="C5" i="8"/>
  <c r="I13" i="5"/>
  <c r="I10" i="5"/>
  <c r="I14" i="5"/>
  <c r="I8" i="5"/>
  <c r="I6" i="5"/>
  <c r="G20" i="5"/>
  <c r="I9" i="5"/>
  <c r="I12" i="5"/>
  <c r="C6" i="8" l="1"/>
  <c r="I20" i="5" l="1"/>
  <c r="C7" i="8"/>
  <c r="E20" i="5"/>
  <c r="I23" i="5" s="1"/>
  <c r="E14" i="8" l="1"/>
  <c r="E12" i="8"/>
  <c r="C15" i="8"/>
  <c r="C16" i="8" s="1"/>
  <c r="C8" i="8"/>
  <c r="E6" i="8"/>
  <c r="E10" i="8"/>
  <c r="E8" i="8"/>
  <c r="E16" i="8" l="1"/>
  <c r="D16" i="8"/>
</calcChain>
</file>

<file path=xl/sharedStrings.xml><?xml version="1.0" encoding="utf-8"?>
<sst xmlns="http://schemas.openxmlformats.org/spreadsheetml/2006/main" count="342" uniqueCount="134">
  <si>
    <t xml:space="preserve">ITEM </t>
  </si>
  <si>
    <t>QUANTIDADE</t>
  </si>
  <si>
    <t>DESCRIÇÃO</t>
  </si>
  <si>
    <t>EXTINTORES</t>
  </si>
  <si>
    <t>PLACAS DE SINALIZAÇÃO</t>
  </si>
  <si>
    <t>2.1</t>
  </si>
  <si>
    <t>2.2</t>
  </si>
  <si>
    <t>2.5</t>
  </si>
  <si>
    <t>2.6</t>
  </si>
  <si>
    <t>2.7</t>
  </si>
  <si>
    <t>UNIDADE</t>
  </si>
  <si>
    <t>2.8</t>
  </si>
  <si>
    <t>ILUMINAÇÃO DE EMERGÊNCIA</t>
  </si>
  <si>
    <t>3.2</t>
  </si>
  <si>
    <t>Pontos de tomada a serem executados</t>
  </si>
  <si>
    <t>Código</t>
  </si>
  <si>
    <t>Descrição</t>
  </si>
  <si>
    <t>Unidade</t>
  </si>
  <si>
    <t>Quantidade</t>
  </si>
  <si>
    <t>Material</t>
  </si>
  <si>
    <t>Custo unitário</t>
  </si>
  <si>
    <t>Custo total</t>
  </si>
  <si>
    <t>Mão de obra</t>
  </si>
  <si>
    <t>―</t>
  </si>
  <si>
    <t>Precificação do serviço</t>
  </si>
  <si>
    <t>Pedreiro com encargos complementares</t>
  </si>
  <si>
    <t>h</t>
  </si>
  <si>
    <t>SINAPI 88309</t>
  </si>
  <si>
    <t>SINAPI 88316</t>
  </si>
  <si>
    <t>Servente com encargos complementares</t>
  </si>
  <si>
    <t>un.</t>
  </si>
  <si>
    <t>TOTAIS</t>
  </si>
  <si>
    <t>COMPONENTES</t>
  </si>
  <si>
    <t>VALOR UNITÁRIO</t>
  </si>
  <si>
    <t>COEFICIENTE</t>
  </si>
  <si>
    <t>MATERIAL</t>
  </si>
  <si>
    <t>MÃO DE OBRA</t>
  </si>
  <si>
    <t>TOTAL</t>
  </si>
  <si>
    <t>SINAPI 4350</t>
  </si>
  <si>
    <r>
      <t xml:space="preserve">Bucha de nylon, furo </t>
    </r>
    <r>
      <rPr>
        <sz val="11"/>
        <color theme="1"/>
        <rFont val="Calibri"/>
        <family val="2"/>
      </rPr>
      <t>Ø</t>
    </r>
    <r>
      <rPr>
        <sz val="11"/>
        <color theme="1"/>
        <rFont val="Calibri"/>
        <family val="2"/>
        <scheme val="minor"/>
      </rPr>
      <t>8x40mm, com parafuso de rosca soberba, cabeça chata, fenda simples, 4,8x50mm</t>
    </r>
  </si>
  <si>
    <t>Fita dupla face fixação forte</t>
  </si>
  <si>
    <t>m</t>
  </si>
  <si>
    <t>Placas fotoluminescentes para sinalização de emergência 24x12cm - FORNECIMENTO E INSTALAÇÃO (un.)</t>
  </si>
  <si>
    <t>Placas fotoluminescentes para sinalização de emergência 24x12cm</t>
  </si>
  <si>
    <t>SINAPI 88247</t>
  </si>
  <si>
    <t>Auxiliar de eletricista com encargos complementares</t>
  </si>
  <si>
    <t>SINAPI 88264</t>
  </si>
  <si>
    <t>Eletricista com encargos complementares</t>
  </si>
  <si>
    <t>SINAPI 91990</t>
  </si>
  <si>
    <t>Tomada alta de embutir (1 módulo), 2P+T 10A, sem suporte e sem placa - FORNECIMENTO E INSTALAÇÃO (un.)</t>
  </si>
  <si>
    <t>Tomada 2P+T 10A, 250V (apenas módulo)</t>
  </si>
  <si>
    <t>SINAPI 38101</t>
  </si>
  <si>
    <t>Composição de Custos Unitários</t>
  </si>
  <si>
    <t>Total</t>
  </si>
  <si>
    <r>
      <rPr>
        <b/>
        <sz val="12"/>
        <color theme="1"/>
        <rFont val="Calibri"/>
        <family val="2"/>
        <scheme val="minor"/>
      </rPr>
      <t>(―)</t>
    </r>
    <r>
      <rPr>
        <sz val="12"/>
        <color theme="1"/>
        <rFont val="Calibri"/>
        <family val="2"/>
        <scheme val="minor"/>
      </rPr>
      <t xml:space="preserve"> - COMPOSIÇÕES PRÓPRIAS BASEADAS NA EXPERIÊNCIA PROFISSIONAL</t>
    </r>
  </si>
  <si>
    <t>Cronograma Físico-Financeiro</t>
  </si>
  <si>
    <t>ITEM</t>
  </si>
  <si>
    <t>30 dias</t>
  </si>
  <si>
    <t>Extintores</t>
  </si>
  <si>
    <t>Placas de sinalização</t>
  </si>
  <si>
    <t>Iluminação de emergência</t>
  </si>
  <si>
    <t>Onde:</t>
  </si>
  <si>
    <t>BDI Materiais</t>
  </si>
  <si>
    <t>SUBTOTAIS</t>
  </si>
  <si>
    <t>BDI M.O.</t>
  </si>
  <si>
    <t>Planilha Orçamentária Sintética</t>
  </si>
  <si>
    <t>Planilha Orçamentária Analítica</t>
  </si>
  <si>
    <t>Luminária 30 LED</t>
  </si>
  <si>
    <t>Luminária de emergência 30 LEDs - FORNECIMENTO E INSTALAÇÃO (un.)</t>
  </si>
  <si>
    <t>Luminária de emergência 30 LEDs, potência 2W, bateria de lítio, autonomia de 6 horas</t>
  </si>
  <si>
    <t>SINAPI 38774</t>
  </si>
  <si>
    <t>SINAPI 97599</t>
  </si>
  <si>
    <t>PLANILHA DE DETALHAMENTO DO BDI- MATERIAIS</t>
  </si>
  <si>
    <t xml:space="preserve">PARCELAS DO BDI </t>
  </si>
  <si>
    <t>ÍNDICE</t>
  </si>
  <si>
    <t xml:space="preserve">(AC) Administração Central </t>
  </si>
  <si>
    <t>(SG) Seguro e Garantia (SG)</t>
  </si>
  <si>
    <t xml:space="preserve">( R ) Risco </t>
  </si>
  <si>
    <t xml:space="preserve">(DF) Despesas Financeiras </t>
  </si>
  <si>
    <t xml:space="preserve">(L) Lucro Bruto </t>
  </si>
  <si>
    <t>I1  ISS  (localidade) (Global ou só MO)</t>
  </si>
  <si>
    <t>I2 COFINS ( C)</t>
  </si>
  <si>
    <t>I3 PIS ( PIS)</t>
  </si>
  <si>
    <t>I4 Contribuição Previdenciária (CP)</t>
  </si>
  <si>
    <t>BDI EQUIPAMENTOS:</t>
  </si>
  <si>
    <t xml:space="preserve"> FÓRMULA BDI:</t>
  </si>
  <si>
    <t>(1+AC+S+R+G)(1+DF)(1+L)</t>
  </si>
  <si>
    <t>(1-ISS-COFINS-PIS-CP)</t>
  </si>
  <si>
    <t>CPRB corresponde à parcela de contribuição previdenciária sobre a receita bruta</t>
  </si>
  <si>
    <r>
      <t>I1,l2,l3</t>
    </r>
    <r>
      <rPr>
        <sz val="8"/>
        <color rgb="FF000000"/>
        <rFont val="Arial"/>
        <family val="2"/>
      </rPr>
      <t xml:space="preserve"> corresponde à parcela de impostos incidentes sobre o faturamento;</t>
    </r>
  </si>
  <si>
    <r>
      <t>AC</t>
    </r>
    <r>
      <rPr>
        <sz val="8"/>
        <color rgb="FF000000"/>
        <rFont val="Arial"/>
        <family val="2"/>
      </rPr>
      <t xml:space="preserve"> corresponde à parcela de despesas administrativas (central);</t>
    </r>
  </si>
  <si>
    <r>
      <t>DF</t>
    </r>
    <r>
      <rPr>
        <sz val="8"/>
        <color rgb="FF000000"/>
        <rFont val="Arial"/>
        <family val="2"/>
      </rPr>
      <t xml:space="preserve"> corresponde à parcela de despesas financeiras e seguros;</t>
    </r>
  </si>
  <si>
    <r>
      <t>R</t>
    </r>
    <r>
      <rPr>
        <sz val="8"/>
        <color rgb="FF000000"/>
        <rFont val="Arial"/>
        <family val="2"/>
      </rPr>
      <t xml:space="preserve"> corresponde à parcela de riscos e imprevistos;</t>
    </r>
  </si>
  <si>
    <r>
      <t>L</t>
    </r>
    <r>
      <rPr>
        <sz val="8"/>
        <color rgb="FF000000"/>
        <rFont val="Arial"/>
        <family val="2"/>
      </rPr>
      <t xml:space="preserve"> corresponde à parcela de lucro bruto.</t>
    </r>
  </si>
  <si>
    <t>PLANILHA DE DETALHAMENTO DO BDI- MÃO DE OBRA</t>
  </si>
  <si>
    <t>BDI SERVIÇOS:</t>
  </si>
  <si>
    <r>
      <t>CPRB</t>
    </r>
    <r>
      <rPr>
        <sz val="8"/>
        <color rgb="FF000000"/>
        <rFont val="Arial"/>
        <family val="2"/>
      </rPr>
      <t xml:space="preserve"> corresponde à parcela de contribuição previdenciária sobre a receita bruta</t>
    </r>
  </si>
  <si>
    <t>OUTROS</t>
  </si>
  <si>
    <t>Treinamento de combate a incêndio de 20 horas/aula</t>
  </si>
  <si>
    <t>Fornecimento e instalação de fita antiderrapante fotoluminescente</t>
  </si>
  <si>
    <t>CCU 01</t>
  </si>
  <si>
    <t>CCU 02</t>
  </si>
  <si>
    <t>CCU 03</t>
  </si>
  <si>
    <t>CCU 04</t>
  </si>
  <si>
    <t>CCU 05</t>
  </si>
  <si>
    <t>CCU 06</t>
  </si>
  <si>
    <t>Fornecimento e instalação de fita antiderrapante fotoluminescente (un.)</t>
  </si>
  <si>
    <t>Fita antiderrapante fotoluminescente</t>
  </si>
  <si>
    <t>15 dias</t>
  </si>
  <si>
    <r>
      <t xml:space="preserve">Placas fotoluminescentes indicando de agente extintor (20 x 8 cm) - </t>
    </r>
    <r>
      <rPr>
        <b/>
        <sz val="11"/>
        <color theme="1"/>
        <rFont val="Calibri"/>
        <family val="2"/>
        <scheme val="minor"/>
      </rPr>
      <t>Código N2</t>
    </r>
  </si>
  <si>
    <t>Extintor de incêndio portátil ABC 4kg, capacidade extintora 2A 20BC</t>
  </si>
  <si>
    <r>
      <t xml:space="preserve">Placas fotoluminescentes indicando saída à esquerda (24 x 12 cm) - </t>
    </r>
    <r>
      <rPr>
        <b/>
        <sz val="11"/>
        <color theme="1"/>
        <rFont val="Calibri"/>
        <family val="2"/>
        <scheme val="minor"/>
      </rPr>
      <t>Código S2</t>
    </r>
  </si>
  <si>
    <r>
      <t xml:space="preserve">Placas fotoluminescentes indicando saída à direita (24 x 12 cm)  - </t>
    </r>
    <r>
      <rPr>
        <b/>
        <sz val="11"/>
        <color theme="1"/>
        <rFont val="Calibri"/>
        <family val="2"/>
        <scheme val="minor"/>
      </rPr>
      <t>Código S1</t>
    </r>
  </si>
  <si>
    <r>
      <t>Placas fotoluminescentes indicando "saída" c/inscrição (24 x 12 cm) -</t>
    </r>
    <r>
      <rPr>
        <b/>
        <sz val="11"/>
        <color theme="1"/>
        <rFont val="Calibri"/>
        <family val="2"/>
        <scheme val="minor"/>
      </rPr>
      <t xml:space="preserve"> Código S12</t>
    </r>
  </si>
  <si>
    <r>
      <t xml:space="preserve">(TCPO) </t>
    </r>
    <r>
      <rPr>
        <sz val="12"/>
        <color theme="1"/>
        <rFont val="Calibri"/>
        <family val="2"/>
        <scheme val="minor"/>
      </rPr>
      <t>- 15ª EDIÇÃO</t>
    </r>
  </si>
  <si>
    <r>
      <rPr>
        <b/>
        <sz val="12"/>
        <color theme="1"/>
        <rFont val="Calibri"/>
        <family val="2"/>
        <scheme val="minor"/>
      </rPr>
      <t>(SINAPI)</t>
    </r>
    <r>
      <rPr>
        <sz val="12"/>
        <color theme="1"/>
        <rFont val="Calibri"/>
        <family val="2"/>
        <scheme val="minor"/>
      </rPr>
      <t xml:space="preserve"> - DATA DE REFERÊNCIA 03/2023 - ESTADO DO RIO GRANDE DO SUL</t>
    </r>
  </si>
  <si>
    <t xml:space="preserve">EMEF Major Cacildo Krebs </t>
  </si>
  <si>
    <r>
      <t xml:space="preserve">Placas fotoluminescentes com a descrição "PROIBIDO FUMAR" (20 x 20 cm) </t>
    </r>
    <r>
      <rPr>
        <b/>
        <sz val="11"/>
        <color theme="1"/>
        <rFont val="Calibri"/>
        <family val="2"/>
        <scheme val="minor"/>
      </rPr>
      <t>Código P1</t>
    </r>
  </si>
  <si>
    <r>
      <t xml:space="preserve">Placas fotoluminescentes para indicação de extintor de incêndio ABC (20 x 20 cm) </t>
    </r>
    <r>
      <rPr>
        <b/>
        <sz val="11"/>
        <color theme="1"/>
        <rFont val="Calibri"/>
        <family val="2"/>
        <scheme val="minor"/>
      </rPr>
      <t>Código E5</t>
    </r>
  </si>
  <si>
    <t>Placas fotoluminescentes para sinalização de emergência 20x08cm</t>
  </si>
  <si>
    <t>Placas fotoluminescentes para sinalização de emergência 20x20cm - FORNECIMENTO E INSTALAÇÃO (un.)</t>
  </si>
  <si>
    <t>Placas fotoluminescentes para sinalização de emergência 20x20cm</t>
  </si>
  <si>
    <t>Extintor de incêndio portátil ABC 6kg, capacidade extintora 2A 20BC - FORNECIMENTO E INSTALAÇÃO (un.)</t>
  </si>
  <si>
    <t xml:space="preserve">Treinamentos </t>
  </si>
  <si>
    <t xml:space="preserve">Fita antiderrapante fotoluminescente </t>
  </si>
  <si>
    <t>EMEI Pintando o 7</t>
  </si>
  <si>
    <r>
      <t xml:space="preserve">Placas fotoluminescentes indicando rota desce rampa a direita c/pictograma (24 x 12 cm) - </t>
    </r>
    <r>
      <rPr>
        <b/>
        <sz val="11"/>
        <color theme="1"/>
        <rFont val="Calibri"/>
        <family val="2"/>
        <scheme val="minor"/>
      </rPr>
      <t>Código S6</t>
    </r>
  </si>
  <si>
    <r>
      <t xml:space="preserve">Luminária de balizamento tipo bloco autônomo </t>
    </r>
    <r>
      <rPr>
        <b/>
        <sz val="11"/>
        <color theme="1"/>
        <rFont val="Calibri"/>
        <family val="2"/>
        <scheme val="minor"/>
      </rPr>
      <t>Código S1</t>
    </r>
  </si>
  <si>
    <r>
      <t xml:space="preserve">Luminária de balizamento tipo bloco autônomo </t>
    </r>
    <r>
      <rPr>
        <b/>
        <sz val="11"/>
        <color theme="1"/>
        <rFont val="Calibri"/>
        <family val="2"/>
        <scheme val="minor"/>
      </rPr>
      <t>Código S2</t>
    </r>
  </si>
  <si>
    <r>
      <t xml:space="preserve">Placas fotoluminescentes indicando rota desce rampa a esquerda c/pictograma (24 x 12 cm) - </t>
    </r>
    <r>
      <rPr>
        <b/>
        <sz val="11"/>
        <color theme="1"/>
        <rFont val="Calibri"/>
        <family val="2"/>
        <scheme val="minor"/>
      </rPr>
      <t>Código S6</t>
    </r>
  </si>
  <si>
    <t>Placas fotoluminescentes para sinalização de emergência 20x08cm - FORNECIMENTO E INSTALAÇÃO (un.)</t>
  </si>
  <si>
    <t>Placas balizadora para sinalização de emergência 24x18cm</t>
  </si>
  <si>
    <t>Placas balizadora simples para sinalização de emergência 24x18cm - FORNECIMENTO E INSTALAÇÃO (un.)</t>
  </si>
  <si>
    <t>Treinamento de combate a incêndio de 05 horas/aula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</si>
</sst>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&quot;R$&quot;\ #,##0.00"/>
    <numFmt numFmtId="165" formatCode="0.00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FF000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D9D9D9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9" fontId="7" fillId="0" borderId="0" applyFill="0" applyBorder="0" applyAlignment="0" applyProtection="0"/>
    <xf numFmtId="0" fontId="8" fillId="0" borderId="0"/>
    <xf numFmtId="9" fontId="10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8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2" borderId="3" xfId="0" applyNumberFormat="1" applyFill="1" applyBorder="1"/>
    <xf numFmtId="164" fontId="0" fillId="2" borderId="6" xfId="0" applyNumberFormat="1" applyFill="1" applyBorder="1"/>
    <xf numFmtId="164" fontId="0" fillId="0" borderId="3" xfId="0" applyNumberFormat="1" applyBorder="1"/>
    <xf numFmtId="164" fontId="0" fillId="0" borderId="6" xfId="0" applyNumberFormat="1" applyBorder="1"/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4" borderId="3" xfId="0" applyFill="1" applyBorder="1" applyAlignment="1">
      <alignment horizontal="center" vertical="center"/>
    </xf>
    <xf numFmtId="164" fontId="0" fillId="0" borderId="1" xfId="0" applyNumberFormat="1" applyBorder="1"/>
    <xf numFmtId="0" fontId="4" fillId="0" borderId="1" xfId="0" applyFont="1" applyBorder="1" applyAlignment="1">
      <alignment horizontal="right" indent="2"/>
    </xf>
    <xf numFmtId="164" fontId="0" fillId="0" borderId="4" xfId="0" applyNumberFormat="1" applyBorder="1"/>
    <xf numFmtId="164" fontId="0" fillId="2" borderId="1" xfId="0" applyNumberFormat="1" applyFill="1" applyBorder="1"/>
    <xf numFmtId="0" fontId="4" fillId="2" borderId="1" xfId="0" applyFont="1" applyFill="1" applyBorder="1" applyAlignment="1">
      <alignment horizontal="right" indent="2"/>
    </xf>
    <xf numFmtId="164" fontId="0" fillId="2" borderId="4" xfId="0" applyNumberFormat="1" applyFill="1" applyBorder="1"/>
    <xf numFmtId="10" fontId="0" fillId="0" borderId="1" xfId="0" applyNumberFormat="1" applyBorder="1"/>
    <xf numFmtId="164" fontId="0" fillId="0" borderId="0" xfId="0" applyNumberFormat="1"/>
    <xf numFmtId="10" fontId="0" fillId="2" borderId="1" xfId="0" applyNumberFormat="1" applyFill="1" applyBorder="1"/>
    <xf numFmtId="10" fontId="9" fillId="0" borderId="0" xfId="2" applyNumberFormat="1" applyFont="1" applyFill="1" applyBorder="1" applyAlignment="1" applyProtection="1">
      <alignment horizontal="right" vertical="center"/>
    </xf>
    <xf numFmtId="164" fontId="1" fillId="4" borderId="22" xfId="0" applyNumberFormat="1" applyFont="1" applyFill="1" applyBorder="1" applyAlignment="1">
      <alignment vertical="center"/>
    </xf>
    <xf numFmtId="0" fontId="1" fillId="4" borderId="23" xfId="0" applyFont="1" applyFill="1" applyBorder="1"/>
    <xf numFmtId="164" fontId="1" fillId="4" borderId="19" xfId="0" applyNumberFormat="1" applyFont="1" applyFill="1" applyBorder="1"/>
    <xf numFmtId="0" fontId="1" fillId="4" borderId="18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4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/>
    </xf>
    <xf numFmtId="164" fontId="0" fillId="5" borderId="3" xfId="0" applyNumberFormat="1" applyFill="1" applyBorder="1"/>
    <xf numFmtId="164" fontId="0" fillId="5" borderId="4" xfId="0" applyNumberFormat="1" applyFill="1" applyBorder="1"/>
    <xf numFmtId="164" fontId="0" fillId="5" borderId="6" xfId="0" applyNumberFormat="1" applyFill="1" applyBorder="1"/>
    <xf numFmtId="0" fontId="0" fillId="2" borderId="1" xfId="0" applyFill="1" applyBorder="1" applyAlignment="1">
      <alignment horizontal="left"/>
    </xf>
    <xf numFmtId="0" fontId="12" fillId="0" borderId="1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vertical="center"/>
    </xf>
    <xf numFmtId="4" fontId="13" fillId="0" borderId="1" xfId="0" applyNumberFormat="1" applyFont="1" applyBorder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13" fillId="0" borderId="0" xfId="0" applyNumberFormat="1" applyFont="1" applyAlignment="1" applyProtection="1">
      <alignment horizontal="center" vertical="center"/>
      <protection locked="0"/>
    </xf>
    <xf numFmtId="4" fontId="13" fillId="0" borderId="0" xfId="0" applyNumberFormat="1" applyFont="1" applyAlignment="1">
      <alignment horizontal="center" vertical="center"/>
    </xf>
    <xf numFmtId="0" fontId="4" fillId="0" borderId="0" xfId="0" applyFont="1"/>
    <xf numFmtId="0" fontId="1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12" fillId="7" borderId="1" xfId="0" applyFont="1" applyFill="1" applyBorder="1" applyAlignment="1">
      <alignment horizontal="center" vertical="center"/>
    </xf>
    <xf numFmtId="10" fontId="16" fillId="7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left"/>
    </xf>
    <xf numFmtId="0" fontId="23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13" fillId="0" borderId="7" xfId="0" applyFont="1" applyBorder="1" applyAlignment="1">
      <alignment vertical="center"/>
    </xf>
    <xf numFmtId="4" fontId="13" fillId="0" borderId="7" xfId="0" applyNumberFormat="1" applyFont="1" applyBorder="1" applyAlignment="1">
      <alignment horizontal="center" vertical="center"/>
    </xf>
    <xf numFmtId="0" fontId="4" fillId="0" borderId="20" xfId="0" applyFont="1" applyBorder="1"/>
    <xf numFmtId="0" fontId="4" fillId="0" borderId="21" xfId="0" applyFont="1" applyBorder="1"/>
    <xf numFmtId="0" fontId="4" fillId="0" borderId="17" xfId="0" applyFont="1" applyBorder="1"/>
    <xf numFmtId="0" fontId="4" fillId="0" borderId="31" xfId="0" applyFont="1" applyBorder="1"/>
    <xf numFmtId="0" fontId="20" fillId="0" borderId="0" xfId="1" applyFont="1" applyAlignment="1">
      <alignment horizontal="right"/>
    </xf>
    <xf numFmtId="0" fontId="20" fillId="0" borderId="0" xfId="1" applyFont="1"/>
    <xf numFmtId="0" fontId="24" fillId="0" borderId="0" xfId="1" applyFont="1" applyAlignment="1">
      <alignment horizontal="center" vertical="center"/>
    </xf>
    <xf numFmtId="10" fontId="24" fillId="0" borderId="0" xfId="2" applyNumberFormat="1" applyFont="1" applyFill="1" applyBorder="1" applyAlignment="1" applyProtection="1">
      <alignment horizontal="center" vertical="center"/>
    </xf>
    <xf numFmtId="0" fontId="22" fillId="0" borderId="0" xfId="1" applyFont="1"/>
    <xf numFmtId="0" fontId="25" fillId="0" borderId="0" xfId="1" applyFont="1"/>
    <xf numFmtId="1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0" fontId="26" fillId="2" borderId="6" xfId="0" applyFont="1" applyFill="1" applyBorder="1" applyAlignment="1">
      <alignment horizontal="center"/>
    </xf>
    <xf numFmtId="0" fontId="26" fillId="5" borderId="6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right" indent="2"/>
    </xf>
    <xf numFmtId="10" fontId="0" fillId="5" borderId="1" xfId="0" applyNumberFormat="1" applyFill="1" applyBorder="1"/>
    <xf numFmtId="164" fontId="1" fillId="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10" fontId="1" fillId="4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/>
    </xf>
    <xf numFmtId="164" fontId="0" fillId="5" borderId="1" xfId="0" applyNumberFormat="1" applyFill="1" applyBorder="1"/>
    <xf numFmtId="9" fontId="4" fillId="2" borderId="1" xfId="4" applyFont="1" applyFill="1" applyBorder="1" applyAlignment="1">
      <alignment horizontal="right" indent="2"/>
    </xf>
    <xf numFmtId="9" fontId="4" fillId="5" borderId="1" xfId="4" applyFont="1" applyFill="1" applyBorder="1" applyAlignment="1">
      <alignment horizontal="right" indent="2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right" indent="2"/>
    </xf>
    <xf numFmtId="164" fontId="4" fillId="5" borderId="1" xfId="0" applyNumberFormat="1" applyFont="1" applyFill="1" applyBorder="1" applyAlignment="1">
      <alignment horizontal="right" indent="2"/>
    </xf>
    <xf numFmtId="0" fontId="1" fillId="2" borderId="1" xfId="0" applyFont="1" applyFill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2" borderId="11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4" borderId="24" xfId="0" applyFont="1" applyFill="1" applyBorder="1" applyAlignment="1">
      <alignment horizontal="right" vertical="center"/>
    </xf>
    <xf numFmtId="0" fontId="1" fillId="4" borderId="18" xfId="0" applyFont="1" applyFill="1" applyBorder="1" applyAlignment="1">
      <alignment horizontal="right" vertical="center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164" fontId="1" fillId="4" borderId="21" xfId="0" applyNumberFormat="1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right" vertical="center"/>
    </xf>
    <xf numFmtId="0" fontId="1" fillId="4" borderId="0" xfId="0" applyFont="1" applyFill="1" applyAlignment="1">
      <alignment horizontal="right" vertical="center"/>
    </xf>
    <xf numFmtId="10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0" fontId="0" fillId="0" borderId="10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1" xfId="0" applyBorder="1" applyAlignment="1">
      <alignment horizontal="left"/>
    </xf>
    <xf numFmtId="0" fontId="5" fillId="0" borderId="0" xfId="0" applyFont="1" applyAlignment="1">
      <alignment horizontal="left" vertic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4" borderId="1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21" fillId="0" borderId="0" xfId="3" applyFont="1"/>
    <xf numFmtId="0" fontId="22" fillId="0" borderId="0" xfId="3" applyFont="1"/>
    <xf numFmtId="0" fontId="14" fillId="6" borderId="12" xfId="0" applyFont="1" applyFill="1" applyBorder="1" applyAlignment="1">
      <alignment horizontal="center" vertical="center"/>
    </xf>
    <xf numFmtId="0" fontId="14" fillId="6" borderId="27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5" fillId="0" borderId="10" xfId="0" applyFont="1" applyBorder="1" applyAlignment="1">
      <alignment horizont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/>
    </xf>
    <xf numFmtId="0" fontId="12" fillId="7" borderId="20" xfId="0" applyFont="1" applyFill="1" applyBorder="1" applyAlignment="1">
      <alignment horizontal="center" vertical="center"/>
    </xf>
    <xf numFmtId="0" fontId="12" fillId="7" borderId="24" xfId="0" applyFont="1" applyFill="1" applyBorder="1" applyAlignment="1">
      <alignment horizontal="center" vertical="center"/>
    </xf>
    <xf numFmtId="10" fontId="16" fillId="7" borderId="22" xfId="0" applyNumberFormat="1" applyFont="1" applyFill="1" applyBorder="1" applyAlignment="1">
      <alignment horizontal="center" vertical="center"/>
    </xf>
    <xf numFmtId="10" fontId="16" fillId="7" borderId="19" xfId="0" applyNumberFormat="1" applyFont="1" applyFill="1" applyBorder="1" applyAlignment="1">
      <alignment horizontal="center" vertical="center"/>
    </xf>
    <xf numFmtId="0" fontId="14" fillId="6" borderId="30" xfId="0" applyFont="1" applyFill="1" applyBorder="1" applyAlignment="1">
      <alignment horizontal="center" vertical="center"/>
    </xf>
    <xf numFmtId="0" fontId="14" fillId="6" borderId="25" xfId="0" applyFont="1" applyFill="1" applyBorder="1" applyAlignment="1">
      <alignment horizontal="center" vertical="center"/>
    </xf>
    <xf numFmtId="0" fontId="14" fillId="6" borderId="26" xfId="0" applyFont="1" applyFill="1" applyBorder="1" applyAlignment="1">
      <alignment horizontal="center" vertical="center"/>
    </xf>
    <xf numFmtId="0" fontId="15" fillId="0" borderId="32" xfId="0" applyFont="1" applyBorder="1" applyAlignment="1">
      <alignment horizontal="center"/>
    </xf>
    <xf numFmtId="0" fontId="15" fillId="0" borderId="25" xfId="0" applyFont="1" applyBorder="1" applyAlignment="1">
      <alignment horizontal="center"/>
    </xf>
  </cellXfs>
  <cellStyles count="5">
    <cellStyle name="Normal" xfId="0" builtinId="0"/>
    <cellStyle name="Normal 2" xfId="1"/>
    <cellStyle name="Normal_Plan com bdi" xfId="3"/>
    <cellStyle name="Porcentagem" xfId="4" builtinId="5"/>
    <cellStyle name="Porcentagem_Planilha Orçamentária com b.d.i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pageSetUpPr fitToPage="1"/>
  </sheetPr>
  <dimension ref="A1:S57"/>
  <sheetViews>
    <sheetView tabSelected="1" zoomScale="120" zoomScaleNormal="120" workbookViewId="0">
      <pane ySplit="4" topLeftCell="A5" activePane="bottomLeft" state="frozen"/>
      <selection pane="bottomLeft" activeCell="B34" sqref="B34"/>
    </sheetView>
  </sheetViews>
  <sheetFormatPr defaultRowHeight="15" x14ac:dyDescent="0.25"/>
  <cols>
    <col min="1" max="1" width="14.28515625" customWidth="1"/>
    <col min="2" max="2" width="91.85546875" customWidth="1"/>
    <col min="3" max="4" width="13.140625" bestFit="1" customWidth="1"/>
  </cols>
  <sheetData>
    <row r="1" spans="1:19" ht="21" x14ac:dyDescent="0.25">
      <c r="A1" s="114" t="s">
        <v>65</v>
      </c>
      <c r="B1" s="114"/>
      <c r="C1" s="114"/>
      <c r="D1" s="114"/>
      <c r="E1" s="46"/>
      <c r="F1" s="46"/>
      <c r="G1" s="46"/>
      <c r="H1" s="46"/>
      <c r="I1" s="46"/>
    </row>
    <row r="2" spans="1:19" ht="15.75" x14ac:dyDescent="0.25">
      <c r="A2" s="115" t="s">
        <v>116</v>
      </c>
      <c r="B2" s="115"/>
      <c r="C2" s="115"/>
      <c r="D2" s="115"/>
    </row>
    <row r="3" spans="1:19" x14ac:dyDescent="0.25">
      <c r="A3" s="47"/>
      <c r="B3" s="47"/>
      <c r="C3" s="47"/>
      <c r="D3" s="47"/>
    </row>
    <row r="4" spans="1:19" x14ac:dyDescent="0.25">
      <c r="A4" s="5" t="s">
        <v>0</v>
      </c>
      <c r="B4" s="5" t="s">
        <v>2</v>
      </c>
      <c r="C4" s="5" t="s">
        <v>10</v>
      </c>
      <c r="D4" s="6" t="s">
        <v>1</v>
      </c>
    </row>
    <row r="5" spans="1:19" x14ac:dyDescent="0.25">
      <c r="A5" s="21">
        <v>1</v>
      </c>
      <c r="B5" s="113" t="s">
        <v>3</v>
      </c>
      <c r="C5" s="113"/>
      <c r="D5" s="113"/>
    </row>
    <row r="6" spans="1:19" x14ac:dyDescent="0.25">
      <c r="A6" s="109">
        <v>1.1000000000000001</v>
      </c>
      <c r="B6" s="19" t="s">
        <v>110</v>
      </c>
      <c r="C6" s="14" t="s">
        <v>30</v>
      </c>
      <c r="D6" s="14">
        <v>5</v>
      </c>
    </row>
    <row r="7" spans="1:19" x14ac:dyDescent="0.25">
      <c r="A7" s="21">
        <v>2</v>
      </c>
      <c r="B7" s="113" t="s">
        <v>4</v>
      </c>
      <c r="C7" s="113"/>
      <c r="D7" s="113"/>
    </row>
    <row r="8" spans="1:19" x14ac:dyDescent="0.25">
      <c r="A8" s="109" t="s">
        <v>5</v>
      </c>
      <c r="B8" s="19" t="s">
        <v>118</v>
      </c>
      <c r="C8" s="14" t="s">
        <v>30</v>
      </c>
      <c r="D8" s="14">
        <v>5</v>
      </c>
    </row>
    <row r="9" spans="1:19" x14ac:dyDescent="0.25">
      <c r="A9" s="109" t="s">
        <v>6</v>
      </c>
      <c r="B9" s="19" t="s">
        <v>117</v>
      </c>
      <c r="C9" s="14" t="s">
        <v>30</v>
      </c>
      <c r="D9" s="14">
        <v>5</v>
      </c>
    </row>
    <row r="10" spans="1:19" x14ac:dyDescent="0.25">
      <c r="A10" s="109">
        <v>2.2999999999999998</v>
      </c>
      <c r="B10" s="19" t="s">
        <v>109</v>
      </c>
      <c r="C10" s="14" t="s">
        <v>30</v>
      </c>
      <c r="D10" s="14">
        <v>5</v>
      </c>
    </row>
    <row r="11" spans="1:19" x14ac:dyDescent="0.25">
      <c r="A11" s="109" t="s">
        <v>7</v>
      </c>
      <c r="B11" s="19" t="s">
        <v>111</v>
      </c>
      <c r="C11" s="14" t="s">
        <v>30</v>
      </c>
      <c r="D11" s="14">
        <v>3</v>
      </c>
    </row>
    <row r="12" spans="1:19" x14ac:dyDescent="0.25">
      <c r="A12" s="109" t="s">
        <v>8</v>
      </c>
      <c r="B12" s="19" t="s">
        <v>112</v>
      </c>
      <c r="C12" s="14" t="s">
        <v>30</v>
      </c>
      <c r="D12" s="14">
        <v>3</v>
      </c>
    </row>
    <row r="13" spans="1:19" x14ac:dyDescent="0.25">
      <c r="A13" s="109" t="s">
        <v>9</v>
      </c>
      <c r="B13" s="19" t="s">
        <v>126</v>
      </c>
      <c r="C13" s="14" t="s">
        <v>30</v>
      </c>
      <c r="D13" s="14">
        <v>1</v>
      </c>
    </row>
    <row r="14" spans="1:19" x14ac:dyDescent="0.25">
      <c r="A14" s="109" t="s">
        <v>11</v>
      </c>
      <c r="B14" s="19" t="s">
        <v>113</v>
      </c>
      <c r="C14" s="14" t="s">
        <v>30</v>
      </c>
      <c r="D14" s="14">
        <v>15</v>
      </c>
      <c r="P14" s="29"/>
      <c r="Q14" s="30"/>
      <c r="R14" s="30"/>
      <c r="S14" s="30"/>
    </row>
    <row r="15" spans="1:19" x14ac:dyDescent="0.25">
      <c r="A15" s="109">
        <v>2.9</v>
      </c>
      <c r="B15" s="19" t="s">
        <v>127</v>
      </c>
      <c r="C15" s="14" t="s">
        <v>30</v>
      </c>
      <c r="D15" s="14">
        <v>2</v>
      </c>
      <c r="P15" s="29"/>
      <c r="Q15" s="30"/>
      <c r="R15" s="30"/>
      <c r="S15" s="30"/>
    </row>
    <row r="16" spans="1:19" x14ac:dyDescent="0.25">
      <c r="A16" s="109">
        <v>2.1</v>
      </c>
      <c r="B16" s="19" t="s">
        <v>128</v>
      </c>
      <c r="C16" s="14" t="s">
        <v>30</v>
      </c>
      <c r="D16" s="14">
        <v>2</v>
      </c>
      <c r="P16" s="2"/>
      <c r="Q16" s="7"/>
      <c r="R16" s="2"/>
      <c r="S16" s="2"/>
    </row>
    <row r="17" spans="1:19" x14ac:dyDescent="0.25">
      <c r="A17" s="21">
        <v>3</v>
      </c>
      <c r="B17" s="116" t="s">
        <v>12</v>
      </c>
      <c r="C17" s="117"/>
      <c r="D17" s="118"/>
      <c r="P17" s="2"/>
      <c r="Q17" s="7"/>
      <c r="R17" s="2"/>
      <c r="S17" s="28"/>
    </row>
    <row r="18" spans="1:19" x14ac:dyDescent="0.25">
      <c r="A18" s="109">
        <v>3.1</v>
      </c>
      <c r="B18" s="19" t="s">
        <v>67</v>
      </c>
      <c r="C18" s="14" t="s">
        <v>30</v>
      </c>
      <c r="D18" s="14">
        <v>16</v>
      </c>
      <c r="P18" s="2"/>
      <c r="Q18" s="7"/>
      <c r="R18" s="2"/>
      <c r="S18" s="2"/>
    </row>
    <row r="19" spans="1:19" x14ac:dyDescent="0.25">
      <c r="A19" s="109" t="s">
        <v>13</v>
      </c>
      <c r="B19" s="19" t="s">
        <v>14</v>
      </c>
      <c r="C19" s="14" t="s">
        <v>30</v>
      </c>
      <c r="D19" s="14">
        <v>16</v>
      </c>
      <c r="H19" s="7"/>
      <c r="P19" s="2"/>
      <c r="Q19" s="7"/>
      <c r="R19" s="2"/>
      <c r="S19" s="28"/>
    </row>
    <row r="20" spans="1:19" x14ac:dyDescent="0.25">
      <c r="A20" s="21">
        <v>7</v>
      </c>
      <c r="B20" s="113" t="s">
        <v>97</v>
      </c>
      <c r="C20" s="113"/>
      <c r="D20" s="113"/>
    </row>
    <row r="21" spans="1:19" x14ac:dyDescent="0.25">
      <c r="A21" s="109">
        <v>7.1</v>
      </c>
      <c r="B21" s="19" t="s">
        <v>98</v>
      </c>
      <c r="C21" s="14" t="s">
        <v>30</v>
      </c>
      <c r="D21" s="92">
        <v>8</v>
      </c>
    </row>
    <row r="22" spans="1:19" x14ac:dyDescent="0.25">
      <c r="A22" s="109">
        <v>7.2</v>
      </c>
      <c r="B22" s="19" t="s">
        <v>99</v>
      </c>
      <c r="C22" s="14" t="s">
        <v>41</v>
      </c>
      <c r="D22" s="15">
        <v>40</v>
      </c>
    </row>
    <row r="23" spans="1:19" x14ac:dyDescent="0.25">
      <c r="A23" s="3"/>
      <c r="B23" s="4"/>
      <c r="C23" s="3"/>
      <c r="D23" s="2"/>
    </row>
    <row r="24" spans="1:19" x14ac:dyDescent="0.25">
      <c r="A24" s="3"/>
      <c r="B24" s="4"/>
      <c r="C24" s="3"/>
      <c r="D24" s="2"/>
    </row>
    <row r="25" spans="1:19" x14ac:dyDescent="0.25">
      <c r="A25" s="3"/>
      <c r="B25" s="4"/>
      <c r="C25" s="3"/>
      <c r="D25" s="2"/>
    </row>
    <row r="26" spans="1:19" x14ac:dyDescent="0.25">
      <c r="A26" s="3"/>
      <c r="B26" s="4"/>
      <c r="C26" s="3"/>
    </row>
    <row r="27" spans="1:19" x14ac:dyDescent="0.25">
      <c r="A27" s="2"/>
      <c r="B27" s="7"/>
      <c r="C27" s="2"/>
      <c r="D27" s="2"/>
    </row>
    <row r="28" spans="1:19" x14ac:dyDescent="0.25">
      <c r="A28" s="2"/>
      <c r="B28" s="7"/>
      <c r="C28" s="2"/>
      <c r="D28" s="2"/>
    </row>
    <row r="29" spans="1:19" x14ac:dyDescent="0.25">
      <c r="A29" s="2"/>
      <c r="B29" s="7"/>
      <c r="C29" s="2"/>
      <c r="D29" s="2"/>
    </row>
    <row r="30" spans="1:19" x14ac:dyDescent="0.25">
      <c r="A30" s="2"/>
      <c r="B30" s="7"/>
      <c r="C30" s="2"/>
      <c r="D30" s="2"/>
    </row>
    <row r="31" spans="1:19" x14ac:dyDescent="0.25">
      <c r="A31" s="2"/>
      <c r="B31" s="7"/>
      <c r="C31" s="2"/>
      <c r="D31" s="28"/>
    </row>
    <row r="32" spans="1:19" x14ac:dyDescent="0.25">
      <c r="A32" s="2"/>
      <c r="B32" s="7"/>
      <c r="C32" s="2"/>
      <c r="D32" s="2"/>
    </row>
    <row r="33" spans="1:4" x14ac:dyDescent="0.25">
      <c r="A33" s="2"/>
      <c r="B33" s="7"/>
      <c r="C33" s="2"/>
      <c r="D33" s="28"/>
    </row>
    <row r="34" spans="1:4" x14ac:dyDescent="0.25">
      <c r="A34" s="2"/>
      <c r="B34" s="7"/>
      <c r="C34" s="2"/>
      <c r="D34" s="28"/>
    </row>
    <row r="35" spans="1:4" x14ac:dyDescent="0.25">
      <c r="A35" s="2"/>
      <c r="B35" s="7"/>
      <c r="C35" s="2"/>
      <c r="D35" s="28"/>
    </row>
    <row r="36" spans="1:4" x14ac:dyDescent="0.25">
      <c r="A36" s="2"/>
      <c r="B36" s="7"/>
      <c r="C36" s="2"/>
      <c r="D36" s="28"/>
    </row>
    <row r="37" spans="1:4" x14ac:dyDescent="0.25">
      <c r="A37" s="2"/>
      <c r="B37" s="7"/>
      <c r="C37" s="2"/>
      <c r="D37" s="28"/>
    </row>
    <row r="38" spans="1:4" x14ac:dyDescent="0.25">
      <c r="B38" s="1"/>
      <c r="C38" s="1"/>
    </row>
    <row r="39" spans="1:4" x14ac:dyDescent="0.25">
      <c r="B39" s="1"/>
      <c r="C39" s="1"/>
    </row>
    <row r="40" spans="1:4" x14ac:dyDescent="0.25">
      <c r="B40" s="1"/>
      <c r="C40" s="1"/>
    </row>
    <row r="41" spans="1:4" x14ac:dyDescent="0.25">
      <c r="B41" s="1"/>
      <c r="C41" s="1"/>
    </row>
    <row r="42" spans="1:4" x14ac:dyDescent="0.25">
      <c r="B42" s="1"/>
      <c r="C42" s="1"/>
    </row>
    <row r="43" spans="1:4" x14ac:dyDescent="0.25">
      <c r="B43" s="1"/>
      <c r="C43" s="1"/>
    </row>
    <row r="44" spans="1:4" x14ac:dyDescent="0.25">
      <c r="B44" s="1"/>
      <c r="C44" s="1"/>
    </row>
    <row r="45" spans="1:4" x14ac:dyDescent="0.25">
      <c r="B45" s="1"/>
      <c r="C45" s="1"/>
    </row>
    <row r="46" spans="1:4" x14ac:dyDescent="0.25">
      <c r="B46" s="1"/>
      <c r="C46" s="1"/>
    </row>
    <row r="47" spans="1:4" x14ac:dyDescent="0.25">
      <c r="B47" s="1"/>
      <c r="C47" s="1"/>
    </row>
    <row r="48" spans="1:4" x14ac:dyDescent="0.25">
      <c r="B48" s="1"/>
      <c r="C48" s="1"/>
    </row>
    <row r="49" spans="2:3" x14ac:dyDescent="0.25">
      <c r="B49" s="1"/>
      <c r="C49" s="1"/>
    </row>
    <row r="50" spans="2:3" x14ac:dyDescent="0.25">
      <c r="B50" s="1"/>
      <c r="C50" s="1"/>
    </row>
    <row r="51" spans="2:3" x14ac:dyDescent="0.25">
      <c r="B51" s="1"/>
      <c r="C51" s="1"/>
    </row>
    <row r="52" spans="2:3" x14ac:dyDescent="0.25">
      <c r="B52" s="1"/>
      <c r="C52" s="1"/>
    </row>
    <row r="53" spans="2:3" x14ac:dyDescent="0.25">
      <c r="B53" s="1"/>
      <c r="C53" s="1"/>
    </row>
    <row r="54" spans="2:3" x14ac:dyDescent="0.25">
      <c r="B54" s="1"/>
      <c r="C54" s="1"/>
    </row>
    <row r="55" spans="2:3" x14ac:dyDescent="0.25">
      <c r="B55" s="1"/>
      <c r="C55" s="1"/>
    </row>
    <row r="56" spans="2:3" x14ac:dyDescent="0.25">
      <c r="B56" s="1"/>
      <c r="C56" s="1"/>
    </row>
    <row r="57" spans="2:3" x14ac:dyDescent="0.25">
      <c r="B57" s="1"/>
      <c r="C57" s="1"/>
    </row>
  </sheetData>
  <mergeCells count="6">
    <mergeCell ref="B20:D20"/>
    <mergeCell ref="A1:D1"/>
    <mergeCell ref="A2:D2"/>
    <mergeCell ref="B5:D5"/>
    <mergeCell ref="B7:D7"/>
    <mergeCell ref="B17:D17"/>
  </mergeCells>
  <phoneticPr fontId="11" type="noConversion"/>
  <pageMargins left="0.7" right="0.7" top="0.75" bottom="0.75" header="0.3" footer="0.3"/>
  <pageSetup paperSize="9" scale="6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J23"/>
  <sheetViews>
    <sheetView zoomScale="130" zoomScaleNormal="130" workbookViewId="0">
      <pane ySplit="5" topLeftCell="A6" activePane="bottomLeft" state="frozen"/>
      <selection pane="bottomLeft" activeCell="B27" sqref="B27"/>
    </sheetView>
  </sheetViews>
  <sheetFormatPr defaultRowHeight="15" x14ac:dyDescent="0.25"/>
  <cols>
    <col min="1" max="1" width="20" bestFit="1" customWidth="1"/>
    <col min="2" max="2" width="87.28515625" bestFit="1" customWidth="1"/>
    <col min="4" max="4" width="11.42578125" bestFit="1" customWidth="1"/>
    <col min="5" max="5" width="13.5703125" bestFit="1" customWidth="1"/>
    <col min="6" max="6" width="13.5703125" customWidth="1"/>
    <col min="7" max="7" width="13.5703125" bestFit="1" customWidth="1"/>
    <col min="8" max="9" width="13.5703125" customWidth="1"/>
    <col min="19" max="19" width="9.140625" customWidth="1"/>
  </cols>
  <sheetData>
    <row r="1" spans="1:10" ht="21" x14ac:dyDescent="0.25">
      <c r="A1" s="114" t="s">
        <v>66</v>
      </c>
      <c r="B1" s="114"/>
      <c r="C1" s="114"/>
      <c r="D1" s="114"/>
      <c r="E1" s="114"/>
      <c r="F1" s="114"/>
      <c r="G1" s="114"/>
      <c r="H1" s="114"/>
      <c r="I1" s="114"/>
    </row>
    <row r="2" spans="1:10" ht="15.75" x14ac:dyDescent="0.25">
      <c r="A2" s="115" t="s">
        <v>125</v>
      </c>
      <c r="B2" s="115"/>
      <c r="C2" s="115"/>
      <c r="D2" s="115"/>
      <c r="E2" s="115"/>
      <c r="F2" s="115"/>
      <c r="G2" s="115"/>
      <c r="H2" s="115"/>
      <c r="I2" s="115"/>
    </row>
    <row r="3" spans="1:10" ht="15" customHeight="1" thickBot="1" x14ac:dyDescent="0.3">
      <c r="E3" s="9"/>
      <c r="F3" s="9"/>
      <c r="G3" s="9"/>
      <c r="H3" s="9"/>
      <c r="I3" s="8"/>
      <c r="J3" s="10"/>
    </row>
    <row r="4" spans="1:10" x14ac:dyDescent="0.25">
      <c r="A4" s="129" t="s">
        <v>15</v>
      </c>
      <c r="B4" s="133" t="s">
        <v>16</v>
      </c>
      <c r="C4" s="129" t="s">
        <v>17</v>
      </c>
      <c r="D4" s="129" t="s">
        <v>18</v>
      </c>
      <c r="E4" s="131" t="s">
        <v>19</v>
      </c>
      <c r="F4" s="132"/>
      <c r="G4" s="131" t="s">
        <v>22</v>
      </c>
      <c r="H4" s="132"/>
      <c r="I4" s="129" t="s">
        <v>53</v>
      </c>
      <c r="J4" s="10"/>
    </row>
    <row r="5" spans="1:10" x14ac:dyDescent="0.25">
      <c r="A5" s="130"/>
      <c r="B5" s="134"/>
      <c r="C5" s="130"/>
      <c r="D5" s="130"/>
      <c r="E5" s="50" t="s">
        <v>20</v>
      </c>
      <c r="F5" s="31" t="s">
        <v>21</v>
      </c>
      <c r="G5" s="50" t="s">
        <v>20</v>
      </c>
      <c r="H5" s="31" t="s">
        <v>21</v>
      </c>
      <c r="I5" s="130"/>
    </row>
    <row r="6" spans="1:10" x14ac:dyDescent="0.25">
      <c r="A6" s="95" t="s">
        <v>100</v>
      </c>
      <c r="B6" s="49" t="s">
        <v>110</v>
      </c>
      <c r="C6" s="23" t="s">
        <v>30</v>
      </c>
      <c r="D6" s="23">
        <f>Sintética!D6</f>
        <v>5</v>
      </c>
      <c r="E6" s="37">
        <f>CCU!N13</f>
        <v>170.36</v>
      </c>
      <c r="F6" s="24">
        <f>E6*D6</f>
        <v>851.80000000000007</v>
      </c>
      <c r="G6" s="37">
        <f>CCU!O13</f>
        <v>21.045000000000002</v>
      </c>
      <c r="H6" s="24">
        <f>G6*D6</f>
        <v>105.22500000000001</v>
      </c>
      <c r="I6" s="25">
        <f>H6+F6</f>
        <v>957.02500000000009</v>
      </c>
    </row>
    <row r="7" spans="1:10" x14ac:dyDescent="0.25">
      <c r="A7" s="96" t="s">
        <v>101</v>
      </c>
      <c r="B7" s="110" t="s">
        <v>118</v>
      </c>
      <c r="C7" s="51" t="s">
        <v>30</v>
      </c>
      <c r="D7" s="109">
        <v>5</v>
      </c>
      <c r="E7" s="53">
        <f>CCU!N21</f>
        <v>10.600000000000001</v>
      </c>
      <c r="F7" s="52">
        <f>E7*D7</f>
        <v>53.000000000000007</v>
      </c>
      <c r="G7" s="53">
        <f>CCU!O21</f>
        <v>1.909</v>
      </c>
      <c r="H7" s="52">
        <f>G7*D7</f>
        <v>9.5449999999999999</v>
      </c>
      <c r="I7" s="54">
        <f>H7+F7</f>
        <v>62.545000000000009</v>
      </c>
    </row>
    <row r="8" spans="1:10" x14ac:dyDescent="0.25">
      <c r="A8" s="95" t="s">
        <v>101</v>
      </c>
      <c r="B8" s="55" t="s">
        <v>117</v>
      </c>
      <c r="C8" s="23" t="s">
        <v>30</v>
      </c>
      <c r="D8" s="99">
        <v>5</v>
      </c>
      <c r="E8" s="37">
        <f>CCU!N21</f>
        <v>10.600000000000001</v>
      </c>
      <c r="F8" s="24">
        <f t="shared" ref="F8:F18" si="0">E8*D8</f>
        <v>53.000000000000007</v>
      </c>
      <c r="G8" s="37">
        <f>CCU!O21</f>
        <v>1.909</v>
      </c>
      <c r="H8" s="24">
        <f t="shared" ref="H8:H17" si="1">G8*D8</f>
        <v>9.5449999999999999</v>
      </c>
      <c r="I8" s="25">
        <f t="shared" ref="I8:I17" si="2">H8+F8</f>
        <v>62.545000000000009</v>
      </c>
    </row>
    <row r="9" spans="1:10" x14ac:dyDescent="0.25">
      <c r="A9" s="96" t="s">
        <v>104</v>
      </c>
      <c r="B9" s="110" t="s">
        <v>109</v>
      </c>
      <c r="C9" s="51" t="s">
        <v>30</v>
      </c>
      <c r="D9" s="109">
        <v>5</v>
      </c>
      <c r="E9" s="53">
        <f>CCU!N44</f>
        <v>7.6000000000000005</v>
      </c>
      <c r="F9" s="52">
        <f t="shared" si="0"/>
        <v>38</v>
      </c>
      <c r="G9" s="53">
        <f>CCU!O44</f>
        <v>2.38625</v>
      </c>
      <c r="H9" s="52">
        <f t="shared" si="1"/>
        <v>11.93125</v>
      </c>
      <c r="I9" s="54">
        <f t="shared" si="2"/>
        <v>49.931249999999999</v>
      </c>
    </row>
    <row r="10" spans="1:10" x14ac:dyDescent="0.25">
      <c r="A10" s="95" t="s">
        <v>102</v>
      </c>
      <c r="B10" s="55" t="s">
        <v>111</v>
      </c>
      <c r="C10" s="23" t="s">
        <v>30</v>
      </c>
      <c r="D10" s="99">
        <v>3</v>
      </c>
      <c r="E10" s="37">
        <f>CCU!N29</f>
        <v>10.940000000000001</v>
      </c>
      <c r="F10" s="24">
        <f t="shared" si="0"/>
        <v>32.820000000000007</v>
      </c>
      <c r="G10" s="37">
        <f>CCU!O29</f>
        <v>1.5901969999999999</v>
      </c>
      <c r="H10" s="24">
        <f t="shared" si="1"/>
        <v>4.7705909999999996</v>
      </c>
      <c r="I10" s="25">
        <f t="shared" si="2"/>
        <v>37.590591000000003</v>
      </c>
    </row>
    <row r="11" spans="1:10" x14ac:dyDescent="0.25">
      <c r="A11" s="96" t="s">
        <v>102</v>
      </c>
      <c r="B11" s="19" t="s">
        <v>112</v>
      </c>
      <c r="C11" s="20" t="s">
        <v>30</v>
      </c>
      <c r="D11" s="14">
        <v>3</v>
      </c>
      <c r="E11" s="34">
        <f>CCU!N29</f>
        <v>10.940000000000001</v>
      </c>
      <c r="F11" s="26">
        <f t="shared" si="0"/>
        <v>32.820000000000007</v>
      </c>
      <c r="G11" s="34">
        <f>CCU!O29</f>
        <v>1.5901969999999999</v>
      </c>
      <c r="H11" s="26">
        <f t="shared" si="1"/>
        <v>4.7705909999999996</v>
      </c>
      <c r="I11" s="27">
        <f t="shared" si="2"/>
        <v>37.590591000000003</v>
      </c>
    </row>
    <row r="12" spans="1:10" x14ac:dyDescent="0.25">
      <c r="A12" s="95" t="s">
        <v>102</v>
      </c>
      <c r="B12" s="55" t="s">
        <v>129</v>
      </c>
      <c r="C12" s="23" t="s">
        <v>30</v>
      </c>
      <c r="D12" s="99">
        <v>1</v>
      </c>
      <c r="E12" s="37">
        <f>CCU!N29</f>
        <v>10.940000000000001</v>
      </c>
      <c r="F12" s="24">
        <f t="shared" si="0"/>
        <v>10.940000000000001</v>
      </c>
      <c r="G12" s="37">
        <f>CCU!O29</f>
        <v>1.5901969999999999</v>
      </c>
      <c r="H12" s="24">
        <f t="shared" si="1"/>
        <v>1.5901969999999999</v>
      </c>
      <c r="I12" s="25">
        <f t="shared" si="2"/>
        <v>12.530197000000001</v>
      </c>
    </row>
    <row r="13" spans="1:10" x14ac:dyDescent="0.25">
      <c r="A13" s="96" t="s">
        <v>102</v>
      </c>
      <c r="B13" s="19" t="s">
        <v>113</v>
      </c>
      <c r="C13" s="20" t="s">
        <v>30</v>
      </c>
      <c r="D13" s="14">
        <v>15</v>
      </c>
      <c r="E13" s="34">
        <f>CCU!N29</f>
        <v>10.940000000000001</v>
      </c>
      <c r="F13" s="26">
        <f t="shared" si="0"/>
        <v>164.10000000000002</v>
      </c>
      <c r="G13" s="34">
        <f>CCU!O29</f>
        <v>1.5901969999999999</v>
      </c>
      <c r="H13" s="26">
        <f t="shared" si="1"/>
        <v>23.852954999999998</v>
      </c>
      <c r="I13" s="27">
        <f t="shared" si="2"/>
        <v>187.95295500000003</v>
      </c>
    </row>
    <row r="14" spans="1:10" x14ac:dyDescent="0.25">
      <c r="A14" s="95" t="s">
        <v>103</v>
      </c>
      <c r="B14" s="55" t="s">
        <v>127</v>
      </c>
      <c r="C14" s="23" t="s">
        <v>30</v>
      </c>
      <c r="D14" s="99">
        <v>2</v>
      </c>
      <c r="E14" s="37">
        <f>CCU!N36</f>
        <v>68.22</v>
      </c>
      <c r="F14" s="24">
        <f t="shared" si="0"/>
        <v>136.44</v>
      </c>
      <c r="G14" s="37">
        <f>CCU!O36</f>
        <v>12.22</v>
      </c>
      <c r="H14" s="24">
        <f t="shared" si="1"/>
        <v>24.44</v>
      </c>
      <c r="I14" s="25">
        <f t="shared" si="2"/>
        <v>160.88</v>
      </c>
    </row>
    <row r="15" spans="1:10" x14ac:dyDescent="0.25">
      <c r="A15" s="96" t="s">
        <v>103</v>
      </c>
      <c r="B15" s="19" t="s">
        <v>128</v>
      </c>
      <c r="C15" s="20" t="s">
        <v>30</v>
      </c>
      <c r="D15" s="14">
        <v>2</v>
      </c>
      <c r="E15" s="34">
        <f>CCU!N36</f>
        <v>68.22</v>
      </c>
      <c r="F15" s="26">
        <f t="shared" si="0"/>
        <v>136.44</v>
      </c>
      <c r="G15" s="34">
        <f>CCU!O36</f>
        <v>12.22</v>
      </c>
      <c r="H15" s="26">
        <f t="shared" si="1"/>
        <v>24.44</v>
      </c>
      <c r="I15" s="27">
        <f t="shared" si="2"/>
        <v>160.88</v>
      </c>
    </row>
    <row r="16" spans="1:10" x14ac:dyDescent="0.25">
      <c r="A16" s="95" t="s">
        <v>71</v>
      </c>
      <c r="B16" s="55" t="s">
        <v>67</v>
      </c>
      <c r="C16" s="23" t="s">
        <v>30</v>
      </c>
      <c r="D16" s="23">
        <f>Sintética!D18</f>
        <v>16</v>
      </c>
      <c r="E16" s="37">
        <f>CCU!N51</f>
        <v>19.84</v>
      </c>
      <c r="F16" s="24">
        <f t="shared" si="0"/>
        <v>317.44</v>
      </c>
      <c r="G16" s="37">
        <f>CCU!O51</f>
        <v>5.9981720000000003</v>
      </c>
      <c r="H16" s="24">
        <f t="shared" si="1"/>
        <v>95.970752000000005</v>
      </c>
      <c r="I16" s="25">
        <f t="shared" si="2"/>
        <v>413.410752</v>
      </c>
    </row>
    <row r="17" spans="1:9" x14ac:dyDescent="0.25">
      <c r="A17" s="96" t="s">
        <v>48</v>
      </c>
      <c r="B17" s="110" t="s">
        <v>14</v>
      </c>
      <c r="C17" s="51" t="s">
        <v>30</v>
      </c>
      <c r="D17" s="51">
        <v>20</v>
      </c>
      <c r="E17" s="53">
        <f>CCU!N59</f>
        <v>8.7100000000000009</v>
      </c>
      <c r="F17" s="52">
        <f t="shared" si="0"/>
        <v>174.20000000000002</v>
      </c>
      <c r="G17" s="53">
        <f>CCU!O59</f>
        <v>22.806080000000001</v>
      </c>
      <c r="H17" s="52">
        <f t="shared" si="1"/>
        <v>456.12160000000006</v>
      </c>
      <c r="I17" s="54">
        <f t="shared" si="2"/>
        <v>630.3216000000001</v>
      </c>
    </row>
    <row r="18" spans="1:9" x14ac:dyDescent="0.25">
      <c r="A18" s="22" t="s">
        <v>23</v>
      </c>
      <c r="B18" s="55" t="s">
        <v>133</v>
      </c>
      <c r="C18" s="23" t="s">
        <v>30</v>
      </c>
      <c r="D18" s="94">
        <f>Sintética!D21</f>
        <v>8</v>
      </c>
      <c r="E18" s="37">
        <v>120</v>
      </c>
      <c r="F18" s="24">
        <f t="shared" si="0"/>
        <v>960</v>
      </c>
      <c r="G18" s="37">
        <v>360</v>
      </c>
      <c r="H18" s="24">
        <f t="shared" ref="H18" si="3">G18*D18</f>
        <v>2880</v>
      </c>
      <c r="I18" s="25">
        <f t="shared" ref="I18:I19" si="4">H18+F18</f>
        <v>3840</v>
      </c>
    </row>
    <row r="19" spans="1:9" ht="15.75" thickBot="1" x14ac:dyDescent="0.3">
      <c r="A19" s="96" t="s">
        <v>105</v>
      </c>
      <c r="B19" s="19" t="s">
        <v>99</v>
      </c>
      <c r="C19" s="20" t="s">
        <v>41</v>
      </c>
      <c r="D19" s="93">
        <f>Sintética!D22</f>
        <v>40</v>
      </c>
      <c r="E19" s="34">
        <f>CCU!N66</f>
        <v>11.795</v>
      </c>
      <c r="F19" s="26">
        <f>E19*D19</f>
        <v>471.8</v>
      </c>
      <c r="G19" s="34">
        <f>CCU!O66</f>
        <v>0.95450000000000002</v>
      </c>
      <c r="H19" s="26">
        <f>G19*D19</f>
        <v>38.18</v>
      </c>
      <c r="I19" s="27">
        <f t="shared" si="4"/>
        <v>509.98</v>
      </c>
    </row>
    <row r="20" spans="1:9" x14ac:dyDescent="0.25">
      <c r="A20" s="121" t="s">
        <v>63</v>
      </c>
      <c r="B20" s="122"/>
      <c r="C20" s="122"/>
      <c r="D20" s="122"/>
      <c r="E20" s="123">
        <f>SUM(F6:F19)</f>
        <v>3432.8</v>
      </c>
      <c r="F20" s="124"/>
      <c r="G20" s="123">
        <f>SUM(H6:H19)</f>
        <v>3690.382936</v>
      </c>
      <c r="H20" s="124"/>
      <c r="I20" s="42">
        <f>SUM(I6:I19)</f>
        <v>7123.1829360000011</v>
      </c>
    </row>
    <row r="21" spans="1:9" x14ac:dyDescent="0.25">
      <c r="A21" s="125" t="s">
        <v>62</v>
      </c>
      <c r="B21" s="126"/>
      <c r="C21" s="126"/>
      <c r="D21" s="126"/>
      <c r="E21" s="127">
        <f>'BDI- MATERIAIS'!C14</f>
        <v>0.25690000000000002</v>
      </c>
      <c r="F21" s="127"/>
      <c r="G21" s="128"/>
      <c r="H21" s="128"/>
      <c r="I21" s="43"/>
    </row>
    <row r="22" spans="1:9" x14ac:dyDescent="0.25">
      <c r="A22" s="125" t="s">
        <v>64</v>
      </c>
      <c r="B22" s="126"/>
      <c r="C22" s="126"/>
      <c r="D22" s="126"/>
      <c r="E22" s="128"/>
      <c r="F22" s="128"/>
      <c r="G22" s="127">
        <f>'BDI-MÃO DE OBRA'!C13</f>
        <v>0.314</v>
      </c>
      <c r="H22" s="127"/>
      <c r="I22" s="43"/>
    </row>
    <row r="23" spans="1:9" ht="15.75" thickBot="1" x14ac:dyDescent="0.3">
      <c r="A23" s="119" t="s">
        <v>37</v>
      </c>
      <c r="B23" s="120"/>
      <c r="C23" s="120"/>
      <c r="D23" s="120"/>
      <c r="E23" s="45"/>
      <c r="F23" s="45"/>
      <c r="G23" s="45"/>
      <c r="H23" s="45"/>
      <c r="I23" s="44">
        <f>E20*(E21+1)+G20*(G22+1)</f>
        <v>9163.8494979040006</v>
      </c>
    </row>
  </sheetData>
  <mergeCells count="19">
    <mergeCell ref="C4:C5"/>
    <mergeCell ref="D4:D5"/>
    <mergeCell ref="E4:F4"/>
    <mergeCell ref="A23:D23"/>
    <mergeCell ref="A1:I1"/>
    <mergeCell ref="A2:I2"/>
    <mergeCell ref="A20:D20"/>
    <mergeCell ref="E20:F20"/>
    <mergeCell ref="G20:H20"/>
    <mergeCell ref="A21:D21"/>
    <mergeCell ref="A22:D22"/>
    <mergeCell ref="E21:F21"/>
    <mergeCell ref="E22:F22"/>
    <mergeCell ref="G22:H22"/>
    <mergeCell ref="G21:H21"/>
    <mergeCell ref="I4:I5"/>
    <mergeCell ref="G4:H4"/>
    <mergeCell ref="A4:A5"/>
    <mergeCell ref="B4:B5"/>
  </mergeCells>
  <phoneticPr fontId="11" type="noConversion"/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pageSetUpPr fitToPage="1"/>
  </sheetPr>
  <dimension ref="A1:P66"/>
  <sheetViews>
    <sheetView zoomScale="110" zoomScaleNormal="110" workbookViewId="0">
      <pane ySplit="4" topLeftCell="A38" activePane="bottomLeft" state="frozen"/>
      <selection pane="bottomLeft" activeCell="A13" activeCellId="1" sqref="A21:M21 A13:M13"/>
    </sheetView>
  </sheetViews>
  <sheetFormatPr defaultRowHeight="15" x14ac:dyDescent="0.25"/>
  <cols>
    <col min="1" max="1" width="16" bestFit="1" customWidth="1"/>
    <col min="10" max="10" width="54" customWidth="1"/>
    <col min="11" max="11" width="9.28515625" bestFit="1" customWidth="1"/>
    <col min="12" max="12" width="16.42578125" bestFit="1" customWidth="1"/>
    <col min="13" max="13" width="12.28515625" bestFit="1" customWidth="1"/>
    <col min="14" max="15" width="13.85546875" customWidth="1"/>
    <col min="16" max="16" width="13.42578125" customWidth="1"/>
  </cols>
  <sheetData>
    <row r="1" spans="1:16" ht="21" x14ac:dyDescent="0.25">
      <c r="A1" s="114" t="s">
        <v>52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ht="15.75" x14ac:dyDescent="0.25">
      <c r="A2" s="143" t="s">
        <v>115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3" spans="1:16" ht="15.75" x14ac:dyDescent="0.25">
      <c r="A3" s="115" t="s">
        <v>114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</row>
    <row r="4" spans="1:16" ht="15.75" x14ac:dyDescent="0.25">
      <c r="A4" s="143" t="s">
        <v>54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</row>
    <row r="5" spans="1:16" x14ac:dyDescent="0.25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</row>
    <row r="6" spans="1:16" x14ac:dyDescent="0.25">
      <c r="A6" s="11" t="s">
        <v>15</v>
      </c>
      <c r="B6" s="137" t="s">
        <v>122</v>
      </c>
      <c r="C6" s="137"/>
      <c r="D6" s="137"/>
      <c r="E6" s="137"/>
      <c r="F6" s="137"/>
      <c r="G6" s="137"/>
      <c r="H6" s="137"/>
      <c r="I6" s="137"/>
      <c r="J6" s="137"/>
      <c r="K6" s="137" t="s">
        <v>24</v>
      </c>
      <c r="L6" s="138"/>
      <c r="M6" s="138"/>
      <c r="N6" s="138"/>
      <c r="O6" s="138"/>
      <c r="P6" s="138"/>
    </row>
    <row r="7" spans="1:16" x14ac:dyDescent="0.25">
      <c r="A7" s="13" t="s">
        <v>100</v>
      </c>
      <c r="B7" s="137"/>
      <c r="C7" s="137"/>
      <c r="D7" s="137"/>
      <c r="E7" s="137"/>
      <c r="F7" s="137"/>
      <c r="G7" s="137"/>
      <c r="H7" s="137"/>
      <c r="I7" s="137"/>
      <c r="J7" s="137"/>
      <c r="K7" s="138"/>
      <c r="L7" s="138"/>
      <c r="M7" s="138"/>
      <c r="N7" s="138"/>
      <c r="O7" s="138"/>
      <c r="P7" s="138"/>
    </row>
    <row r="8" spans="1:16" x14ac:dyDescent="0.25">
      <c r="A8" s="137" t="s">
        <v>32</v>
      </c>
      <c r="B8" s="137"/>
      <c r="C8" s="137"/>
      <c r="D8" s="137"/>
      <c r="E8" s="137"/>
      <c r="F8" s="137"/>
      <c r="G8" s="137"/>
      <c r="H8" s="137"/>
      <c r="I8" s="137"/>
      <c r="J8" s="137"/>
      <c r="K8" s="11" t="s">
        <v>10</v>
      </c>
      <c r="L8" s="11" t="s">
        <v>33</v>
      </c>
      <c r="M8" s="11" t="s">
        <v>34</v>
      </c>
      <c r="N8" s="11" t="s">
        <v>35</v>
      </c>
      <c r="O8" s="11" t="s">
        <v>36</v>
      </c>
      <c r="P8" s="139" t="s">
        <v>37</v>
      </c>
    </row>
    <row r="9" spans="1:16" x14ac:dyDescent="0.25">
      <c r="A9" s="13" t="s">
        <v>23</v>
      </c>
      <c r="B9" s="142" t="s">
        <v>110</v>
      </c>
      <c r="C9" s="142"/>
      <c r="D9" s="142"/>
      <c r="E9" s="142"/>
      <c r="F9" s="142"/>
      <c r="G9" s="142"/>
      <c r="H9" s="142"/>
      <c r="I9" s="142"/>
      <c r="J9" s="142"/>
      <c r="K9" s="14" t="s">
        <v>30</v>
      </c>
      <c r="L9" s="16">
        <v>169</v>
      </c>
      <c r="M9" s="18">
        <v>1</v>
      </c>
      <c r="N9" s="16">
        <f>M9*L9</f>
        <v>169</v>
      </c>
      <c r="O9" s="16"/>
      <c r="P9" s="140"/>
    </row>
    <row r="10" spans="1:16" x14ac:dyDescent="0.25">
      <c r="A10" s="17" t="s">
        <v>38</v>
      </c>
      <c r="B10" s="142" t="s">
        <v>39</v>
      </c>
      <c r="C10" s="142"/>
      <c r="D10" s="142"/>
      <c r="E10" s="142"/>
      <c r="F10" s="142"/>
      <c r="G10" s="142"/>
      <c r="H10" s="142"/>
      <c r="I10" s="142"/>
      <c r="J10" s="142"/>
      <c r="K10" s="14" t="s">
        <v>30</v>
      </c>
      <c r="L10" s="16">
        <v>0.68</v>
      </c>
      <c r="M10" s="18">
        <v>2</v>
      </c>
      <c r="N10" s="16">
        <f>M10*L10</f>
        <v>1.36</v>
      </c>
      <c r="O10" s="16"/>
      <c r="P10" s="140"/>
    </row>
    <row r="11" spans="1:16" x14ac:dyDescent="0.25">
      <c r="A11" s="17" t="s">
        <v>27</v>
      </c>
      <c r="B11" s="142" t="s">
        <v>25</v>
      </c>
      <c r="C11" s="142"/>
      <c r="D11" s="142"/>
      <c r="E11" s="142"/>
      <c r="F11" s="142"/>
      <c r="G11" s="142"/>
      <c r="H11" s="142"/>
      <c r="I11" s="142"/>
      <c r="J11" s="142"/>
      <c r="K11" s="14" t="s">
        <v>26</v>
      </c>
      <c r="L11" s="16">
        <v>23</v>
      </c>
      <c r="M11" s="18">
        <v>0.5</v>
      </c>
      <c r="N11" s="16"/>
      <c r="O11" s="16">
        <f>M11*L11</f>
        <v>11.5</v>
      </c>
      <c r="P11" s="140"/>
    </row>
    <row r="12" spans="1:16" x14ac:dyDescent="0.25">
      <c r="A12" s="17" t="s">
        <v>28</v>
      </c>
      <c r="B12" s="142" t="s">
        <v>29</v>
      </c>
      <c r="C12" s="142"/>
      <c r="D12" s="142"/>
      <c r="E12" s="142"/>
      <c r="F12" s="142"/>
      <c r="G12" s="142"/>
      <c r="H12" s="142"/>
      <c r="I12" s="142"/>
      <c r="J12" s="142"/>
      <c r="K12" s="14" t="s">
        <v>26</v>
      </c>
      <c r="L12" s="16">
        <v>19.09</v>
      </c>
      <c r="M12" s="18">
        <v>0.5</v>
      </c>
      <c r="N12" s="16"/>
      <c r="O12" s="16">
        <f>M12*L12</f>
        <v>9.5449999999999999</v>
      </c>
      <c r="P12" s="141"/>
    </row>
    <row r="13" spans="1:16" x14ac:dyDescent="0.25">
      <c r="A13" s="135" t="s">
        <v>31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2">
        <f>SUM(N9:N12)</f>
        <v>170.36</v>
      </c>
      <c r="O13" s="12">
        <f>SUM(O9:O12)</f>
        <v>21.045000000000002</v>
      </c>
      <c r="P13" s="12">
        <f>N13+O13</f>
        <v>191.40500000000003</v>
      </c>
    </row>
    <row r="14" spans="1:16" x14ac:dyDescent="0.25">
      <c r="A14" s="136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</row>
    <row r="15" spans="1:16" x14ac:dyDescent="0.25">
      <c r="A15" s="11" t="s">
        <v>15</v>
      </c>
      <c r="B15" s="137" t="s">
        <v>120</v>
      </c>
      <c r="C15" s="137"/>
      <c r="D15" s="137"/>
      <c r="E15" s="137"/>
      <c r="F15" s="137"/>
      <c r="G15" s="137"/>
      <c r="H15" s="137"/>
      <c r="I15" s="137"/>
      <c r="J15" s="137"/>
      <c r="K15" s="137" t="s">
        <v>24</v>
      </c>
      <c r="L15" s="138"/>
      <c r="M15" s="138"/>
      <c r="N15" s="138"/>
      <c r="O15" s="138"/>
      <c r="P15" s="138"/>
    </row>
    <row r="16" spans="1:16" x14ac:dyDescent="0.25">
      <c r="A16" s="13" t="s">
        <v>101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8"/>
      <c r="L16" s="138"/>
      <c r="M16" s="138"/>
      <c r="N16" s="138"/>
      <c r="O16" s="138"/>
      <c r="P16" s="138"/>
    </row>
    <row r="17" spans="1:16" x14ac:dyDescent="0.25">
      <c r="A17" s="137" t="s">
        <v>32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1" t="s">
        <v>10</v>
      </c>
      <c r="L17" s="11" t="s">
        <v>33</v>
      </c>
      <c r="M17" s="11" t="s">
        <v>34</v>
      </c>
      <c r="N17" s="11" t="s">
        <v>35</v>
      </c>
      <c r="O17" s="11" t="s">
        <v>36</v>
      </c>
      <c r="P17" s="139" t="s">
        <v>37</v>
      </c>
    </row>
    <row r="18" spans="1:16" x14ac:dyDescent="0.25">
      <c r="A18" s="13" t="s">
        <v>23</v>
      </c>
      <c r="B18" s="142" t="s">
        <v>121</v>
      </c>
      <c r="C18" s="142"/>
      <c r="D18" s="142"/>
      <c r="E18" s="142"/>
      <c r="F18" s="142"/>
      <c r="G18" s="142"/>
      <c r="H18" s="142"/>
      <c r="I18" s="142"/>
      <c r="J18" s="142"/>
      <c r="K18" s="14" t="s">
        <v>30</v>
      </c>
      <c r="L18" s="16">
        <v>8.9</v>
      </c>
      <c r="M18" s="18">
        <v>1</v>
      </c>
      <c r="N18" s="16">
        <f>M18*L18</f>
        <v>8.9</v>
      </c>
      <c r="O18" s="16"/>
      <c r="P18" s="140"/>
    </row>
    <row r="19" spans="1:16" x14ac:dyDescent="0.25">
      <c r="A19" s="13" t="s">
        <v>23</v>
      </c>
      <c r="B19" s="142" t="s">
        <v>40</v>
      </c>
      <c r="C19" s="142"/>
      <c r="D19" s="142"/>
      <c r="E19" s="142"/>
      <c r="F19" s="142"/>
      <c r="G19" s="142"/>
      <c r="H19" s="142"/>
      <c r="I19" s="142"/>
      <c r="J19" s="142"/>
      <c r="K19" s="14" t="s">
        <v>41</v>
      </c>
      <c r="L19" s="16">
        <v>4.25</v>
      </c>
      <c r="M19" s="18">
        <v>0.4</v>
      </c>
      <c r="N19" s="16">
        <f>M19*L19</f>
        <v>1.7000000000000002</v>
      </c>
      <c r="O19" s="16"/>
      <c r="P19" s="140"/>
    </row>
    <row r="20" spans="1:16" x14ac:dyDescent="0.25">
      <c r="A20" s="17" t="s">
        <v>28</v>
      </c>
      <c r="B20" s="142" t="s">
        <v>29</v>
      </c>
      <c r="C20" s="142"/>
      <c r="D20" s="142"/>
      <c r="E20" s="142"/>
      <c r="F20" s="142"/>
      <c r="G20" s="142"/>
      <c r="H20" s="142"/>
      <c r="I20" s="142"/>
      <c r="J20" s="142"/>
      <c r="K20" s="14" t="s">
        <v>26</v>
      </c>
      <c r="L20" s="16">
        <v>19.09</v>
      </c>
      <c r="M20" s="18">
        <v>0.1</v>
      </c>
      <c r="N20" s="16"/>
      <c r="O20" s="16">
        <f>M20*L20</f>
        <v>1.909</v>
      </c>
      <c r="P20" s="141"/>
    </row>
    <row r="21" spans="1:16" x14ac:dyDescent="0.25">
      <c r="A21" s="135" t="s">
        <v>31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2">
        <f>SUM(N18:N20)</f>
        <v>10.600000000000001</v>
      </c>
      <c r="O21" s="12">
        <f>SUM(O18:O20)</f>
        <v>1.909</v>
      </c>
      <c r="P21" s="12">
        <f>N21+O21</f>
        <v>12.509000000000002</v>
      </c>
    </row>
    <row r="22" spans="1:16" x14ac:dyDescent="0.25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</row>
    <row r="23" spans="1:16" x14ac:dyDescent="0.25">
      <c r="A23" s="11" t="s">
        <v>15</v>
      </c>
      <c r="B23" s="137" t="s">
        <v>42</v>
      </c>
      <c r="C23" s="137"/>
      <c r="D23" s="137"/>
      <c r="E23" s="137"/>
      <c r="F23" s="137"/>
      <c r="G23" s="137"/>
      <c r="H23" s="137"/>
      <c r="I23" s="137"/>
      <c r="J23" s="137"/>
      <c r="K23" s="137" t="s">
        <v>24</v>
      </c>
      <c r="L23" s="138"/>
      <c r="M23" s="138"/>
      <c r="N23" s="138"/>
      <c r="O23" s="138"/>
      <c r="P23" s="138"/>
    </row>
    <row r="24" spans="1:16" x14ac:dyDescent="0.25">
      <c r="A24" s="13" t="s">
        <v>102</v>
      </c>
      <c r="B24" s="137"/>
      <c r="C24" s="137"/>
      <c r="D24" s="137"/>
      <c r="E24" s="137"/>
      <c r="F24" s="137"/>
      <c r="G24" s="137"/>
      <c r="H24" s="137"/>
      <c r="I24" s="137"/>
      <c r="J24" s="137"/>
      <c r="K24" s="138"/>
      <c r="L24" s="138"/>
      <c r="M24" s="138"/>
      <c r="N24" s="138"/>
      <c r="O24" s="138"/>
      <c r="P24" s="138"/>
    </row>
    <row r="25" spans="1:16" x14ac:dyDescent="0.25">
      <c r="A25" s="137" t="s">
        <v>32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1" t="s">
        <v>10</v>
      </c>
      <c r="L25" s="11" t="s">
        <v>33</v>
      </c>
      <c r="M25" s="11" t="s">
        <v>34</v>
      </c>
      <c r="N25" s="11" t="s">
        <v>35</v>
      </c>
      <c r="O25" s="11" t="s">
        <v>36</v>
      </c>
      <c r="P25" s="139" t="s">
        <v>37</v>
      </c>
    </row>
    <row r="26" spans="1:16" x14ac:dyDescent="0.25">
      <c r="A26" s="13" t="s">
        <v>23</v>
      </c>
      <c r="B26" s="142" t="s">
        <v>43</v>
      </c>
      <c r="C26" s="142"/>
      <c r="D26" s="142"/>
      <c r="E26" s="142"/>
      <c r="F26" s="142"/>
      <c r="G26" s="142"/>
      <c r="H26" s="142"/>
      <c r="I26" s="142"/>
      <c r="J26" s="142"/>
      <c r="K26" s="14" t="s">
        <v>30</v>
      </c>
      <c r="L26" s="16">
        <v>8.9</v>
      </c>
      <c r="M26" s="18">
        <v>1</v>
      </c>
      <c r="N26" s="16">
        <f>M26*L26</f>
        <v>8.9</v>
      </c>
      <c r="O26" s="16"/>
      <c r="P26" s="140"/>
    </row>
    <row r="27" spans="1:16" x14ac:dyDescent="0.25">
      <c r="A27" s="13" t="s">
        <v>23</v>
      </c>
      <c r="B27" s="142" t="s">
        <v>40</v>
      </c>
      <c r="C27" s="142"/>
      <c r="D27" s="142"/>
      <c r="E27" s="142"/>
      <c r="F27" s="142"/>
      <c r="G27" s="142"/>
      <c r="H27" s="142"/>
      <c r="I27" s="142"/>
      <c r="J27" s="142"/>
      <c r="K27" s="14" t="s">
        <v>41</v>
      </c>
      <c r="L27" s="16">
        <v>4.25</v>
      </c>
      <c r="M27" s="18">
        <v>0.48</v>
      </c>
      <c r="N27" s="16">
        <f>M27*L27</f>
        <v>2.04</v>
      </c>
      <c r="O27" s="16"/>
      <c r="P27" s="140"/>
    </row>
    <row r="28" spans="1:16" x14ac:dyDescent="0.25">
      <c r="A28" s="17" t="s">
        <v>28</v>
      </c>
      <c r="B28" s="144" t="s">
        <v>29</v>
      </c>
      <c r="C28" s="145"/>
      <c r="D28" s="145"/>
      <c r="E28" s="145"/>
      <c r="F28" s="145"/>
      <c r="G28" s="145"/>
      <c r="H28" s="145"/>
      <c r="I28" s="145"/>
      <c r="J28" s="146"/>
      <c r="K28" s="14" t="s">
        <v>26</v>
      </c>
      <c r="L28" s="16">
        <v>19.09</v>
      </c>
      <c r="M28" s="18">
        <v>8.3299999999999999E-2</v>
      </c>
      <c r="N28" s="16"/>
      <c r="O28" s="16">
        <f>M28*L28</f>
        <v>1.5901969999999999</v>
      </c>
      <c r="P28" s="141"/>
    </row>
    <row r="29" spans="1:16" x14ac:dyDescent="0.25">
      <c r="A29" s="135" t="s">
        <v>31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2">
        <f>SUM(N26:N28)</f>
        <v>10.940000000000001</v>
      </c>
      <c r="O29" s="12">
        <f>SUM(O26:O28)</f>
        <v>1.5901969999999999</v>
      </c>
      <c r="P29" s="12">
        <f>N29+O29</f>
        <v>12.530197000000001</v>
      </c>
    </row>
    <row r="30" spans="1:16" x14ac:dyDescent="0.25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</row>
    <row r="31" spans="1:16" x14ac:dyDescent="0.25">
      <c r="A31" s="11" t="s">
        <v>15</v>
      </c>
      <c r="B31" s="137" t="s">
        <v>132</v>
      </c>
      <c r="C31" s="137"/>
      <c r="D31" s="137"/>
      <c r="E31" s="137"/>
      <c r="F31" s="137"/>
      <c r="G31" s="137"/>
      <c r="H31" s="137"/>
      <c r="I31" s="137"/>
      <c r="J31" s="137"/>
      <c r="K31" s="137" t="s">
        <v>24</v>
      </c>
      <c r="L31" s="138"/>
      <c r="M31" s="138"/>
      <c r="N31" s="138"/>
      <c r="O31" s="138"/>
      <c r="P31" s="138"/>
    </row>
    <row r="32" spans="1:16" x14ac:dyDescent="0.25">
      <c r="A32" s="13" t="s">
        <v>103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8"/>
      <c r="L32" s="138"/>
      <c r="M32" s="138"/>
      <c r="N32" s="138"/>
      <c r="O32" s="138"/>
      <c r="P32" s="138"/>
    </row>
    <row r="33" spans="1:16" x14ac:dyDescent="0.25">
      <c r="A33" s="137" t="s">
        <v>32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1" t="s">
        <v>10</v>
      </c>
      <c r="L33" s="11" t="s">
        <v>33</v>
      </c>
      <c r="M33" s="11" t="s">
        <v>34</v>
      </c>
      <c r="N33" s="11" t="s">
        <v>35</v>
      </c>
      <c r="O33" s="11" t="s">
        <v>36</v>
      </c>
      <c r="P33" s="139" t="s">
        <v>37</v>
      </c>
    </row>
    <row r="34" spans="1:16" x14ac:dyDescent="0.25">
      <c r="A34" s="13" t="s">
        <v>23</v>
      </c>
      <c r="B34" s="142" t="s">
        <v>131</v>
      </c>
      <c r="C34" s="142"/>
      <c r="D34" s="142"/>
      <c r="E34" s="142"/>
      <c r="F34" s="142"/>
      <c r="G34" s="142"/>
      <c r="H34" s="142"/>
      <c r="I34" s="142"/>
      <c r="J34" s="142"/>
      <c r="K34" s="14" t="s">
        <v>30</v>
      </c>
      <c r="L34" s="16">
        <v>68.22</v>
      </c>
      <c r="M34" s="18">
        <v>1</v>
      </c>
      <c r="N34" s="16">
        <f>M34*L34</f>
        <v>68.22</v>
      </c>
      <c r="O34" s="16"/>
      <c r="P34" s="140"/>
    </row>
    <row r="35" spans="1:16" x14ac:dyDescent="0.25">
      <c r="A35" s="13" t="s">
        <v>46</v>
      </c>
      <c r="B35" s="142" t="s">
        <v>47</v>
      </c>
      <c r="C35" s="142"/>
      <c r="D35" s="142"/>
      <c r="E35" s="142"/>
      <c r="F35" s="142"/>
      <c r="G35" s="142"/>
      <c r="H35" s="142"/>
      <c r="I35" s="142"/>
      <c r="J35" s="142"/>
      <c r="K35" s="14" t="s">
        <v>26</v>
      </c>
      <c r="L35" s="16">
        <v>24.44</v>
      </c>
      <c r="M35" s="18">
        <v>0.5</v>
      </c>
      <c r="N35" s="16"/>
      <c r="O35" s="16">
        <f>M35*L35</f>
        <v>12.22</v>
      </c>
      <c r="P35" s="141"/>
    </row>
    <row r="36" spans="1:16" x14ac:dyDescent="0.25">
      <c r="A36" s="135" t="s">
        <v>31</v>
      </c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2">
        <f>SUM(N34:N35)</f>
        <v>68.22</v>
      </c>
      <c r="O36" s="12">
        <f>SUM(O34:O35)</f>
        <v>12.22</v>
      </c>
      <c r="P36" s="12">
        <f>N36+O36</f>
        <v>80.44</v>
      </c>
    </row>
    <row r="37" spans="1:16" x14ac:dyDescent="0.25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8"/>
      <c r="O37" s="98"/>
      <c r="P37" s="98"/>
    </row>
    <row r="38" spans="1:16" x14ac:dyDescent="0.25">
      <c r="A38" s="11" t="s">
        <v>15</v>
      </c>
      <c r="B38" s="137" t="s">
        <v>130</v>
      </c>
      <c r="C38" s="137"/>
      <c r="D38" s="137"/>
      <c r="E38" s="137"/>
      <c r="F38" s="137"/>
      <c r="G38" s="137"/>
      <c r="H38" s="137"/>
      <c r="I38" s="137"/>
      <c r="J38" s="137"/>
      <c r="K38" s="137" t="s">
        <v>24</v>
      </c>
      <c r="L38" s="138"/>
      <c r="M38" s="138"/>
      <c r="N38" s="138"/>
      <c r="O38" s="138"/>
      <c r="P38" s="138"/>
    </row>
    <row r="39" spans="1:16" x14ac:dyDescent="0.25">
      <c r="A39" s="13" t="s">
        <v>104</v>
      </c>
      <c r="B39" s="137"/>
      <c r="C39" s="137"/>
      <c r="D39" s="137"/>
      <c r="E39" s="137"/>
      <c r="F39" s="137"/>
      <c r="G39" s="137"/>
      <c r="H39" s="137"/>
      <c r="I39" s="137"/>
      <c r="J39" s="137"/>
      <c r="K39" s="138"/>
      <c r="L39" s="138"/>
      <c r="M39" s="138"/>
      <c r="N39" s="138"/>
      <c r="O39" s="138"/>
      <c r="P39" s="138"/>
    </row>
    <row r="40" spans="1:16" x14ac:dyDescent="0.25">
      <c r="A40" s="137" t="s">
        <v>32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1" t="s">
        <v>10</v>
      </c>
      <c r="L40" s="11" t="s">
        <v>33</v>
      </c>
      <c r="M40" s="11" t="s">
        <v>34</v>
      </c>
      <c r="N40" s="11" t="s">
        <v>35</v>
      </c>
      <c r="O40" s="11" t="s">
        <v>36</v>
      </c>
      <c r="P40" s="139" t="s">
        <v>37</v>
      </c>
    </row>
    <row r="41" spans="1:16" x14ac:dyDescent="0.25">
      <c r="A41" s="13" t="s">
        <v>23</v>
      </c>
      <c r="B41" s="142" t="s">
        <v>119</v>
      </c>
      <c r="C41" s="142"/>
      <c r="D41" s="142"/>
      <c r="E41" s="142"/>
      <c r="F41" s="142"/>
      <c r="G41" s="142"/>
      <c r="H41" s="142"/>
      <c r="I41" s="142"/>
      <c r="J41" s="142"/>
      <c r="K41" s="14" t="s">
        <v>30</v>
      </c>
      <c r="L41" s="16">
        <v>4.2</v>
      </c>
      <c r="M41" s="18">
        <v>1</v>
      </c>
      <c r="N41" s="16">
        <f>M41*L41</f>
        <v>4.2</v>
      </c>
      <c r="O41" s="16"/>
      <c r="P41" s="140"/>
    </row>
    <row r="42" spans="1:16" x14ac:dyDescent="0.25">
      <c r="A42" s="13" t="s">
        <v>23</v>
      </c>
      <c r="B42" s="142" t="s">
        <v>40</v>
      </c>
      <c r="C42" s="142"/>
      <c r="D42" s="142"/>
      <c r="E42" s="142"/>
      <c r="F42" s="142"/>
      <c r="G42" s="142"/>
      <c r="H42" s="142"/>
      <c r="I42" s="142"/>
      <c r="J42" s="142"/>
      <c r="K42" s="14" t="s">
        <v>41</v>
      </c>
      <c r="L42" s="16">
        <v>4.25</v>
      </c>
      <c r="M42" s="18">
        <v>0.8</v>
      </c>
      <c r="N42" s="16">
        <f>M42*L42</f>
        <v>3.4000000000000004</v>
      </c>
      <c r="O42" s="16"/>
      <c r="P42" s="140"/>
    </row>
    <row r="43" spans="1:16" x14ac:dyDescent="0.25">
      <c r="A43" s="17" t="s">
        <v>28</v>
      </c>
      <c r="B43" s="142" t="s">
        <v>29</v>
      </c>
      <c r="C43" s="142"/>
      <c r="D43" s="142"/>
      <c r="E43" s="142"/>
      <c r="F43" s="142"/>
      <c r="G43" s="142"/>
      <c r="H43" s="142"/>
      <c r="I43" s="142"/>
      <c r="J43" s="142"/>
      <c r="K43" s="14" t="s">
        <v>26</v>
      </c>
      <c r="L43" s="16">
        <v>19.09</v>
      </c>
      <c r="M43" s="18">
        <v>0.125</v>
      </c>
      <c r="N43" s="16"/>
      <c r="O43" s="16">
        <f>M43*L43</f>
        <v>2.38625</v>
      </c>
      <c r="P43" s="141"/>
    </row>
    <row r="44" spans="1:16" x14ac:dyDescent="0.25">
      <c r="A44" s="135" t="s">
        <v>31</v>
      </c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2">
        <f>SUM(N41:N43)</f>
        <v>7.6000000000000005</v>
      </c>
      <c r="O44" s="12">
        <f>SUM(O41:O43)</f>
        <v>2.38625</v>
      </c>
      <c r="P44" s="12">
        <f>N44+O44</f>
        <v>9.9862500000000001</v>
      </c>
    </row>
    <row r="45" spans="1:16" x14ac:dyDescent="0.25">
      <c r="A45" s="11" t="s">
        <v>15</v>
      </c>
      <c r="B45" s="137" t="s">
        <v>68</v>
      </c>
      <c r="C45" s="137"/>
      <c r="D45" s="137"/>
      <c r="E45" s="137"/>
      <c r="F45" s="137"/>
      <c r="G45" s="137"/>
      <c r="H45" s="137"/>
      <c r="I45" s="137"/>
      <c r="J45" s="137"/>
      <c r="K45" s="137" t="s">
        <v>24</v>
      </c>
      <c r="L45" s="138"/>
      <c r="M45" s="138"/>
      <c r="N45" s="138"/>
      <c r="O45" s="138"/>
      <c r="P45" s="138"/>
    </row>
    <row r="46" spans="1:16" x14ac:dyDescent="0.25">
      <c r="A46" s="13" t="s">
        <v>71</v>
      </c>
      <c r="B46" s="137"/>
      <c r="C46" s="137"/>
      <c r="D46" s="137"/>
      <c r="E46" s="137"/>
      <c r="F46" s="137"/>
      <c r="G46" s="137"/>
      <c r="H46" s="137"/>
      <c r="I46" s="137"/>
      <c r="J46" s="137"/>
      <c r="K46" s="138"/>
      <c r="L46" s="138"/>
      <c r="M46" s="138"/>
      <c r="N46" s="138"/>
      <c r="O46" s="138"/>
      <c r="P46" s="138"/>
    </row>
    <row r="47" spans="1:16" x14ac:dyDescent="0.25">
      <c r="A47" s="137" t="s">
        <v>32</v>
      </c>
      <c r="B47" s="137"/>
      <c r="C47" s="137"/>
      <c r="D47" s="137"/>
      <c r="E47" s="137"/>
      <c r="F47" s="137"/>
      <c r="G47" s="137"/>
      <c r="H47" s="137"/>
      <c r="I47" s="137"/>
      <c r="J47" s="137"/>
      <c r="K47" s="11" t="s">
        <v>10</v>
      </c>
      <c r="L47" s="11" t="s">
        <v>33</v>
      </c>
      <c r="M47" s="11" t="s">
        <v>34</v>
      </c>
      <c r="N47" s="11" t="s">
        <v>35</v>
      </c>
      <c r="O47" s="11" t="s">
        <v>36</v>
      </c>
      <c r="P47" s="139" t="s">
        <v>37</v>
      </c>
    </row>
    <row r="48" spans="1:16" x14ac:dyDescent="0.25">
      <c r="A48" s="13" t="s">
        <v>70</v>
      </c>
      <c r="B48" s="142" t="s">
        <v>69</v>
      </c>
      <c r="C48" s="142"/>
      <c r="D48" s="142"/>
      <c r="E48" s="142"/>
      <c r="F48" s="142"/>
      <c r="G48" s="142"/>
      <c r="H48" s="142"/>
      <c r="I48" s="142"/>
      <c r="J48" s="142"/>
      <c r="K48" s="14" t="s">
        <v>30</v>
      </c>
      <c r="L48" s="16">
        <v>19.84</v>
      </c>
      <c r="M48" s="18">
        <v>1</v>
      </c>
      <c r="N48" s="16">
        <f>M48*L48</f>
        <v>19.84</v>
      </c>
      <c r="O48" s="16"/>
      <c r="P48" s="140"/>
    </row>
    <row r="49" spans="1:16" x14ac:dyDescent="0.25">
      <c r="A49" s="13" t="s">
        <v>44</v>
      </c>
      <c r="B49" s="142" t="s">
        <v>45</v>
      </c>
      <c r="C49" s="142"/>
      <c r="D49" s="142"/>
      <c r="E49" s="142"/>
      <c r="F49" s="142"/>
      <c r="G49" s="142"/>
      <c r="H49" s="142"/>
      <c r="I49" s="142"/>
      <c r="J49" s="142"/>
      <c r="K49" s="14" t="s">
        <v>26</v>
      </c>
      <c r="L49" s="16">
        <v>21.54</v>
      </c>
      <c r="M49" s="18">
        <v>7.4800000000000005E-2</v>
      </c>
      <c r="N49" s="16"/>
      <c r="O49" s="16">
        <f>M49*L49</f>
        <v>1.611192</v>
      </c>
      <c r="P49" s="140"/>
    </row>
    <row r="50" spans="1:16" x14ac:dyDescent="0.25">
      <c r="A50" s="13" t="s">
        <v>46</v>
      </c>
      <c r="B50" s="142" t="s">
        <v>47</v>
      </c>
      <c r="C50" s="142"/>
      <c r="D50" s="142"/>
      <c r="E50" s="142"/>
      <c r="F50" s="142"/>
      <c r="G50" s="142"/>
      <c r="H50" s="142"/>
      <c r="I50" s="142"/>
      <c r="J50" s="142"/>
      <c r="K50" s="14" t="s">
        <v>26</v>
      </c>
      <c r="L50" s="16">
        <v>24.44</v>
      </c>
      <c r="M50" s="18">
        <v>0.17949999999999999</v>
      </c>
      <c r="N50" s="16"/>
      <c r="O50" s="16">
        <f>M50*L50</f>
        <v>4.3869800000000003</v>
      </c>
      <c r="P50" s="141"/>
    </row>
    <row r="51" spans="1:16" x14ac:dyDescent="0.25">
      <c r="A51" s="135" t="s">
        <v>31</v>
      </c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2">
        <f>SUM(N48:N50)</f>
        <v>19.84</v>
      </c>
      <c r="O51" s="12">
        <f>SUM(O48:O50)</f>
        <v>5.9981720000000003</v>
      </c>
      <c r="P51" s="12">
        <f>N51+O51</f>
        <v>25.838172</v>
      </c>
    </row>
    <row r="52" spans="1:16" x14ac:dyDescent="0.25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</row>
    <row r="53" spans="1:16" x14ac:dyDescent="0.25">
      <c r="A53" s="11" t="s">
        <v>15</v>
      </c>
      <c r="B53" s="137" t="s">
        <v>49</v>
      </c>
      <c r="C53" s="137"/>
      <c r="D53" s="137"/>
      <c r="E53" s="137"/>
      <c r="F53" s="137"/>
      <c r="G53" s="137"/>
      <c r="H53" s="137"/>
      <c r="I53" s="137"/>
      <c r="J53" s="137"/>
      <c r="K53" s="137" t="s">
        <v>24</v>
      </c>
      <c r="L53" s="138"/>
      <c r="M53" s="138"/>
      <c r="N53" s="138"/>
      <c r="O53" s="138"/>
      <c r="P53" s="138"/>
    </row>
    <row r="54" spans="1:16" x14ac:dyDescent="0.25">
      <c r="A54" s="13" t="s">
        <v>48</v>
      </c>
      <c r="B54" s="137"/>
      <c r="C54" s="137"/>
      <c r="D54" s="137"/>
      <c r="E54" s="137"/>
      <c r="F54" s="137"/>
      <c r="G54" s="137"/>
      <c r="H54" s="137"/>
      <c r="I54" s="137"/>
      <c r="J54" s="137"/>
      <c r="K54" s="138"/>
      <c r="L54" s="138"/>
      <c r="M54" s="138"/>
      <c r="N54" s="138"/>
      <c r="O54" s="138"/>
      <c r="P54" s="138"/>
    </row>
    <row r="55" spans="1:16" x14ac:dyDescent="0.25">
      <c r="A55" s="137" t="s">
        <v>32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1" t="s">
        <v>10</v>
      </c>
      <c r="L55" s="11" t="s">
        <v>33</v>
      </c>
      <c r="M55" s="11" t="s">
        <v>34</v>
      </c>
      <c r="N55" s="11" t="s">
        <v>35</v>
      </c>
      <c r="O55" s="11" t="s">
        <v>36</v>
      </c>
      <c r="P55" s="139" t="s">
        <v>37</v>
      </c>
    </row>
    <row r="56" spans="1:16" x14ac:dyDescent="0.25">
      <c r="A56" s="13" t="s">
        <v>51</v>
      </c>
      <c r="B56" s="142" t="s">
        <v>50</v>
      </c>
      <c r="C56" s="142"/>
      <c r="D56" s="142"/>
      <c r="E56" s="142"/>
      <c r="F56" s="142"/>
      <c r="G56" s="142"/>
      <c r="H56" s="142"/>
      <c r="I56" s="142"/>
      <c r="J56" s="142"/>
      <c r="K56" s="14" t="s">
        <v>30</v>
      </c>
      <c r="L56" s="16">
        <v>8.7100000000000009</v>
      </c>
      <c r="M56" s="18">
        <v>1</v>
      </c>
      <c r="N56" s="16">
        <f>M56*L56</f>
        <v>8.7100000000000009</v>
      </c>
      <c r="O56" s="16"/>
      <c r="P56" s="140"/>
    </row>
    <row r="57" spans="1:16" x14ac:dyDescent="0.25">
      <c r="A57" s="13" t="s">
        <v>44</v>
      </c>
      <c r="B57" s="142" t="s">
        <v>45</v>
      </c>
      <c r="C57" s="142"/>
      <c r="D57" s="142"/>
      <c r="E57" s="142"/>
      <c r="F57" s="142"/>
      <c r="G57" s="142"/>
      <c r="H57" s="142"/>
      <c r="I57" s="142"/>
      <c r="J57" s="142"/>
      <c r="K57" s="14" t="s">
        <v>26</v>
      </c>
      <c r="L57" s="16">
        <v>21.54</v>
      </c>
      <c r="M57" s="18">
        <v>0.496</v>
      </c>
      <c r="N57" s="16"/>
      <c r="O57" s="16">
        <f>M57*L57</f>
        <v>10.68384</v>
      </c>
      <c r="P57" s="140"/>
    </row>
    <row r="58" spans="1:16" x14ac:dyDescent="0.25">
      <c r="A58" s="13" t="s">
        <v>46</v>
      </c>
      <c r="B58" s="142" t="s">
        <v>47</v>
      </c>
      <c r="C58" s="142"/>
      <c r="D58" s="142"/>
      <c r="E58" s="142"/>
      <c r="F58" s="142"/>
      <c r="G58" s="142"/>
      <c r="H58" s="142"/>
      <c r="I58" s="142"/>
      <c r="J58" s="142"/>
      <c r="K58" s="14" t="s">
        <v>26</v>
      </c>
      <c r="L58" s="16">
        <v>24.44</v>
      </c>
      <c r="M58" s="18">
        <v>0.496</v>
      </c>
      <c r="N58" s="16"/>
      <c r="O58" s="16">
        <f>M58*L58</f>
        <v>12.12224</v>
      </c>
      <c r="P58" s="141"/>
    </row>
    <row r="59" spans="1:16" x14ac:dyDescent="0.25">
      <c r="A59" s="135" t="s">
        <v>31</v>
      </c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2">
        <f>SUM(N56:N58)</f>
        <v>8.7100000000000009</v>
      </c>
      <c r="O59" s="12">
        <f>SUM(O56:O58)</f>
        <v>22.806080000000001</v>
      </c>
      <c r="P59" s="12">
        <f>N59+O59</f>
        <v>31.516080000000002</v>
      </c>
    </row>
    <row r="60" spans="1:16" x14ac:dyDescent="0.25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</row>
    <row r="61" spans="1:16" x14ac:dyDescent="0.25">
      <c r="A61" s="11" t="s">
        <v>15</v>
      </c>
      <c r="B61" s="137" t="s">
        <v>106</v>
      </c>
      <c r="C61" s="137"/>
      <c r="D61" s="137"/>
      <c r="E61" s="137"/>
      <c r="F61" s="137"/>
      <c r="G61" s="137"/>
      <c r="H61" s="137"/>
      <c r="I61" s="137"/>
      <c r="J61" s="137"/>
      <c r="K61" s="137" t="s">
        <v>24</v>
      </c>
      <c r="L61" s="138"/>
      <c r="M61" s="138"/>
      <c r="N61" s="138"/>
      <c r="O61" s="138"/>
      <c r="P61" s="138"/>
    </row>
    <row r="62" spans="1:16" x14ac:dyDescent="0.25">
      <c r="A62" s="13" t="s">
        <v>105</v>
      </c>
      <c r="B62" s="137"/>
      <c r="C62" s="137"/>
      <c r="D62" s="137"/>
      <c r="E62" s="137"/>
      <c r="F62" s="137"/>
      <c r="G62" s="137"/>
      <c r="H62" s="137"/>
      <c r="I62" s="137"/>
      <c r="J62" s="137"/>
      <c r="K62" s="138"/>
      <c r="L62" s="138"/>
      <c r="M62" s="138"/>
      <c r="N62" s="138"/>
      <c r="O62" s="138"/>
      <c r="P62" s="138"/>
    </row>
    <row r="63" spans="1:16" x14ac:dyDescent="0.25">
      <c r="A63" s="137" t="s">
        <v>32</v>
      </c>
      <c r="B63" s="137"/>
      <c r="C63" s="137"/>
      <c r="D63" s="137"/>
      <c r="E63" s="137"/>
      <c r="F63" s="137"/>
      <c r="G63" s="137"/>
      <c r="H63" s="137"/>
      <c r="I63" s="137"/>
      <c r="J63" s="137"/>
      <c r="K63" s="11" t="s">
        <v>10</v>
      </c>
      <c r="L63" s="11" t="s">
        <v>33</v>
      </c>
      <c r="M63" s="11" t="s">
        <v>34</v>
      </c>
      <c r="N63" s="11" t="s">
        <v>35</v>
      </c>
      <c r="O63" s="11" t="s">
        <v>36</v>
      </c>
      <c r="P63" s="139" t="s">
        <v>37</v>
      </c>
    </row>
    <row r="64" spans="1:16" x14ac:dyDescent="0.25">
      <c r="A64" s="13" t="s">
        <v>23</v>
      </c>
      <c r="B64" s="142" t="s">
        <v>107</v>
      </c>
      <c r="C64" s="142"/>
      <c r="D64" s="142"/>
      <c r="E64" s="142"/>
      <c r="F64" s="142"/>
      <c r="G64" s="142"/>
      <c r="H64" s="142"/>
      <c r="I64" s="142"/>
      <c r="J64" s="142"/>
      <c r="K64" s="14" t="s">
        <v>41</v>
      </c>
      <c r="L64" s="16">
        <v>11.795</v>
      </c>
      <c r="M64" s="18">
        <v>1</v>
      </c>
      <c r="N64" s="16">
        <f>M64*L64</f>
        <v>11.795</v>
      </c>
      <c r="O64" s="16"/>
      <c r="P64" s="140"/>
    </row>
    <row r="65" spans="1:16" x14ac:dyDescent="0.25">
      <c r="A65" s="17" t="s">
        <v>28</v>
      </c>
      <c r="B65" s="142" t="s">
        <v>29</v>
      </c>
      <c r="C65" s="142"/>
      <c r="D65" s="142"/>
      <c r="E65" s="142"/>
      <c r="F65" s="142"/>
      <c r="G65" s="142"/>
      <c r="H65" s="142"/>
      <c r="I65" s="142"/>
      <c r="J65" s="142"/>
      <c r="K65" s="14" t="s">
        <v>26</v>
      </c>
      <c r="L65" s="16">
        <v>19.09</v>
      </c>
      <c r="M65" s="18">
        <v>0.05</v>
      </c>
      <c r="N65" s="16"/>
      <c r="O65" s="16">
        <f>M65*L65</f>
        <v>0.95450000000000002</v>
      </c>
      <c r="P65" s="141"/>
    </row>
    <row r="66" spans="1:16" x14ac:dyDescent="0.25">
      <c r="A66" s="135" t="s">
        <v>31</v>
      </c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2">
        <f>SUM(N64:N65)</f>
        <v>11.795</v>
      </c>
      <c r="O66" s="12">
        <f>SUM(O64:O65)</f>
        <v>0.95450000000000002</v>
      </c>
      <c r="P66" s="12">
        <f>N66+O66</f>
        <v>12.749499999999999</v>
      </c>
    </row>
  </sheetData>
  <mergeCells count="73">
    <mergeCell ref="B38:J39"/>
    <mergeCell ref="K38:P39"/>
    <mergeCell ref="A40:J40"/>
    <mergeCell ref="P40:P43"/>
    <mergeCell ref="B41:J41"/>
    <mergeCell ref="B42:J42"/>
    <mergeCell ref="B43:J43"/>
    <mergeCell ref="A44:M44"/>
    <mergeCell ref="A52:P52"/>
    <mergeCell ref="B53:J54"/>
    <mergeCell ref="K53:P54"/>
    <mergeCell ref="A55:J55"/>
    <mergeCell ref="P55:P58"/>
    <mergeCell ref="B56:J56"/>
    <mergeCell ref="B49:J49"/>
    <mergeCell ref="B57:J57"/>
    <mergeCell ref="B31:J32"/>
    <mergeCell ref="K31:P32"/>
    <mergeCell ref="B28:J28"/>
    <mergeCell ref="B20:J20"/>
    <mergeCell ref="A21:M21"/>
    <mergeCell ref="A33:J33"/>
    <mergeCell ref="B34:J34"/>
    <mergeCell ref="B35:J35"/>
    <mergeCell ref="P33:P35"/>
    <mergeCell ref="A36:M36"/>
    <mergeCell ref="B18:J18"/>
    <mergeCell ref="B19:J19"/>
    <mergeCell ref="A30:P30"/>
    <mergeCell ref="B23:J24"/>
    <mergeCell ref="K23:P24"/>
    <mergeCell ref="A25:J25"/>
    <mergeCell ref="P25:P28"/>
    <mergeCell ref="B10:J10"/>
    <mergeCell ref="B45:J46"/>
    <mergeCell ref="K45:P46"/>
    <mergeCell ref="A1:P1"/>
    <mergeCell ref="A4:P4"/>
    <mergeCell ref="A2:P2"/>
    <mergeCell ref="A3:P3"/>
    <mergeCell ref="A5:P5"/>
    <mergeCell ref="B6:J7"/>
    <mergeCell ref="K6:P7"/>
    <mergeCell ref="A29:M29"/>
    <mergeCell ref="A22:P22"/>
    <mergeCell ref="B15:J16"/>
    <mergeCell ref="K15:P16"/>
    <mergeCell ref="A17:J17"/>
    <mergeCell ref="P17:P20"/>
    <mergeCell ref="A59:M59"/>
    <mergeCell ref="P8:P12"/>
    <mergeCell ref="B11:J11"/>
    <mergeCell ref="B9:J9"/>
    <mergeCell ref="A47:J47"/>
    <mergeCell ref="P47:P50"/>
    <mergeCell ref="B48:J48"/>
    <mergeCell ref="A8:J8"/>
    <mergeCell ref="B12:J12"/>
    <mergeCell ref="A13:M13"/>
    <mergeCell ref="B27:J27"/>
    <mergeCell ref="A14:P14"/>
    <mergeCell ref="B26:J26"/>
    <mergeCell ref="B58:J58"/>
    <mergeCell ref="B50:J50"/>
    <mergeCell ref="A51:M51"/>
    <mergeCell ref="A66:M66"/>
    <mergeCell ref="A60:P60"/>
    <mergeCell ref="B61:J62"/>
    <mergeCell ref="K61:P62"/>
    <mergeCell ref="A63:J63"/>
    <mergeCell ref="P63:P65"/>
    <mergeCell ref="B64:J64"/>
    <mergeCell ref="B65:J65"/>
  </mergeCells>
  <phoneticPr fontId="11" type="noConversion"/>
  <pageMargins left="0.511811024" right="0.511811024" top="0.78740157499999996" bottom="0.78740157499999996" header="0.31496062000000002" footer="0.31496062000000002"/>
  <pageSetup paperSize="9" scale="72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/>
  <dimension ref="A1:O16"/>
  <sheetViews>
    <sheetView zoomScale="140" zoomScaleNormal="140" workbookViewId="0">
      <pane ySplit="4" topLeftCell="A5" activePane="bottomLeft" state="frozen"/>
      <selection pane="bottomLeft" activeCell="E21" sqref="E21"/>
    </sheetView>
  </sheetViews>
  <sheetFormatPr defaultRowHeight="15" x14ac:dyDescent="0.25"/>
  <cols>
    <col min="2" max="2" width="53" customWidth="1"/>
    <col min="3" max="5" width="20.7109375" customWidth="1"/>
    <col min="7" max="7" width="11.7109375" bestFit="1" customWidth="1"/>
  </cols>
  <sheetData>
    <row r="1" spans="1:15" ht="21" x14ac:dyDescent="0.25">
      <c r="A1" s="114" t="s">
        <v>55</v>
      </c>
      <c r="B1" s="114"/>
      <c r="C1" s="114"/>
      <c r="D1" s="114"/>
      <c r="E1" s="114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15.75" customHeight="1" x14ac:dyDescent="0.25">
      <c r="A2" s="115" t="s">
        <v>125</v>
      </c>
      <c r="B2" s="115"/>
      <c r="C2" s="115"/>
      <c r="D2" s="115"/>
      <c r="E2" s="115"/>
      <c r="F2" s="115"/>
      <c r="G2" s="115"/>
      <c r="H2" s="46"/>
      <c r="I2" s="46"/>
      <c r="J2" s="46"/>
      <c r="K2" s="46"/>
      <c r="L2" s="46"/>
      <c r="M2" s="46"/>
      <c r="N2" s="46"/>
      <c r="O2" s="46"/>
    </row>
    <row r="3" spans="1:15" ht="18" customHeight="1" x14ac:dyDescent="0.25"/>
    <row r="4" spans="1:15" x14ac:dyDescent="0.25">
      <c r="A4" s="48" t="s">
        <v>56</v>
      </c>
      <c r="B4" s="48" t="s">
        <v>2</v>
      </c>
      <c r="C4" s="48" t="s">
        <v>108</v>
      </c>
      <c r="D4" s="48" t="s">
        <v>57</v>
      </c>
      <c r="E4" s="48" t="s">
        <v>37</v>
      </c>
    </row>
    <row r="5" spans="1:15" x14ac:dyDescent="0.25">
      <c r="A5" s="149">
        <v>1</v>
      </c>
      <c r="B5" s="148" t="s">
        <v>58</v>
      </c>
      <c r="C5" s="35">
        <f>E5</f>
        <v>1208.8930700000001</v>
      </c>
      <c r="D5" s="36" t="s">
        <v>23</v>
      </c>
      <c r="E5" s="35">
        <f>SUM(Analítica!F6:F6)*(1+Analítica!$E$21)+SUM(Analítica!H6:H6)*(1+Analítica!$G$22)</f>
        <v>1208.8930700000001</v>
      </c>
    </row>
    <row r="6" spans="1:15" x14ac:dyDescent="0.25">
      <c r="A6" s="149"/>
      <c r="B6" s="148"/>
      <c r="C6" s="40">
        <f>C5/$E$5</f>
        <v>1</v>
      </c>
      <c r="D6" s="36" t="s">
        <v>23</v>
      </c>
      <c r="E6" s="40">
        <f>E5/Analítica!$I$23</f>
        <v>0.13191978657839196</v>
      </c>
    </row>
    <row r="7" spans="1:15" x14ac:dyDescent="0.25">
      <c r="A7" s="138">
        <v>2</v>
      </c>
      <c r="B7" s="150" t="s">
        <v>59</v>
      </c>
      <c r="C7" s="32">
        <f>E7</f>
        <v>977.44682137599989</v>
      </c>
      <c r="D7" s="33" t="s">
        <v>23</v>
      </c>
      <c r="E7" s="32">
        <f>SUM(Analítica!F7:F15)*(1+Analítica!$E$21)+SUM(Analítica!H7:H15)*(1+Analítica!$G$22)</f>
        <v>977.44682137599989</v>
      </c>
    </row>
    <row r="8" spans="1:15" x14ac:dyDescent="0.25">
      <c r="A8" s="138"/>
      <c r="B8" s="150"/>
      <c r="C8" s="38">
        <f>C7/E7</f>
        <v>1</v>
      </c>
      <c r="D8" s="33" t="s">
        <v>23</v>
      </c>
      <c r="E8" s="38">
        <f>E7/Analítica!$I$23</f>
        <v>0.106663342910593</v>
      </c>
    </row>
    <row r="9" spans="1:15" x14ac:dyDescent="0.25">
      <c r="A9" s="149">
        <v>3</v>
      </c>
      <c r="B9" s="148" t="s">
        <v>60</v>
      </c>
      <c r="C9" s="35">
        <f>E9</f>
        <v>1343.3916665280001</v>
      </c>
      <c r="D9" s="36" t="s">
        <v>23</v>
      </c>
      <c r="E9" s="35">
        <f>SUM(Analítica!F16:F17)*(1+Analítica!$E$21)+SUM(Analítica!H16:H17)*(1+Analítica!$G$22)</f>
        <v>1343.3916665280001</v>
      </c>
    </row>
    <row r="10" spans="1:15" x14ac:dyDescent="0.25">
      <c r="A10" s="149"/>
      <c r="B10" s="148"/>
      <c r="C10" s="40">
        <f>C9/E9</f>
        <v>1</v>
      </c>
      <c r="D10" s="36" t="s">
        <v>23</v>
      </c>
      <c r="E10" s="40">
        <f>E9/Analítica!$I$23</f>
        <v>0.14659687141689384</v>
      </c>
    </row>
    <row r="11" spans="1:15" x14ac:dyDescent="0.25">
      <c r="A11" s="149">
        <v>7</v>
      </c>
      <c r="B11" s="148" t="s">
        <v>123</v>
      </c>
      <c r="C11" s="36" t="s">
        <v>23</v>
      </c>
      <c r="D11" s="111">
        <f>E11</f>
        <v>4990.9439999999995</v>
      </c>
      <c r="E11" s="35">
        <f>SUM(Analítica!F18)*(1+Analítica!$E$21)+SUM(Analítica!H18)*(1+Analítica!$G$22)</f>
        <v>4990.9439999999995</v>
      </c>
    </row>
    <row r="12" spans="1:15" x14ac:dyDescent="0.25">
      <c r="A12" s="149"/>
      <c r="B12" s="148"/>
      <c r="C12" s="36" t="s">
        <v>23</v>
      </c>
      <c r="D12" s="107">
        <f>D11/E11</f>
        <v>1</v>
      </c>
      <c r="E12" s="40">
        <f>E11/Analítica!$I$23</f>
        <v>0.54463399918795607</v>
      </c>
    </row>
    <row r="13" spans="1:15" x14ac:dyDescent="0.25">
      <c r="A13" s="151">
        <v>9</v>
      </c>
      <c r="B13" s="152" t="s">
        <v>124</v>
      </c>
      <c r="C13" s="100" t="s">
        <v>23</v>
      </c>
      <c r="D13" s="112">
        <f>E13</f>
        <v>643.1739399999999</v>
      </c>
      <c r="E13" s="106">
        <f>SUM(Analítica!F19)*(1+Analítica!$E$21)+SUM(Analítica!H19)*(1+Analítica!$G$22)</f>
        <v>643.1739399999999</v>
      </c>
    </row>
    <row r="14" spans="1:15" x14ac:dyDescent="0.25">
      <c r="A14" s="151"/>
      <c r="B14" s="152"/>
      <c r="C14" s="100" t="s">
        <v>23</v>
      </c>
      <c r="D14" s="108">
        <f>E13/D13</f>
        <v>1</v>
      </c>
      <c r="E14" s="101">
        <f>E13/Analítica!$I$23</f>
        <v>7.0185999906164948E-2</v>
      </c>
    </row>
    <row r="15" spans="1:15" x14ac:dyDescent="0.25">
      <c r="A15" s="147" t="s">
        <v>37</v>
      </c>
      <c r="B15" s="147"/>
      <c r="C15" s="102">
        <f>SUM(C5,C7,C9)</f>
        <v>3529.7315579040005</v>
      </c>
      <c r="D15" s="102">
        <f>D13+D11</f>
        <v>5634.1179399999992</v>
      </c>
      <c r="E15" s="103">
        <f>E5+E7+E9+E11+E13</f>
        <v>9163.8494979040006</v>
      </c>
      <c r="G15" s="39"/>
    </row>
    <row r="16" spans="1:15" x14ac:dyDescent="0.25">
      <c r="A16" s="147"/>
      <c r="B16" s="147"/>
      <c r="C16" s="104">
        <f>C15/$E$15</f>
        <v>0.38518000090587884</v>
      </c>
      <c r="D16" s="104">
        <f>D15/$E$15</f>
        <v>0.61481999909412099</v>
      </c>
      <c r="E16" s="105">
        <f>E14+E12+E10+E8+E6</f>
        <v>0.99999999999999978</v>
      </c>
    </row>
  </sheetData>
  <mergeCells count="13">
    <mergeCell ref="A1:E1"/>
    <mergeCell ref="A2:G2"/>
    <mergeCell ref="A15:B16"/>
    <mergeCell ref="B5:B6"/>
    <mergeCell ref="A5:A6"/>
    <mergeCell ref="B9:B10"/>
    <mergeCell ref="A9:A10"/>
    <mergeCell ref="A7:A8"/>
    <mergeCell ref="B7:B8"/>
    <mergeCell ref="A13:A14"/>
    <mergeCell ref="B13:B14"/>
    <mergeCell ref="A11:A12"/>
    <mergeCell ref="B11:B12"/>
  </mergeCells>
  <pageMargins left="0.511811024" right="0.511811024" top="0.78740157499999996" bottom="0.78740157499999996" header="0.31496062000000002" footer="0.31496062000000002"/>
  <ignoredErrors>
    <ignoredError sqref="C6 C8:C9 E1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H35" sqref="H35"/>
    </sheetView>
  </sheetViews>
  <sheetFormatPr defaultRowHeight="15" x14ac:dyDescent="0.25"/>
  <cols>
    <col min="2" max="2" width="40.140625" customWidth="1"/>
    <col min="3" max="3" width="17.85546875" customWidth="1"/>
  </cols>
  <sheetData>
    <row r="1" spans="1:7" ht="15.75" thickBot="1" x14ac:dyDescent="0.3"/>
    <row r="2" spans="1:7" ht="16.5" thickBot="1" x14ac:dyDescent="0.3">
      <c r="A2" s="63"/>
      <c r="B2" s="157" t="s">
        <v>72</v>
      </c>
      <c r="C2" s="158"/>
      <c r="D2" s="158"/>
      <c r="E2" s="158"/>
      <c r="F2" s="159"/>
      <c r="G2" s="63"/>
    </row>
    <row r="3" spans="1:7" ht="15.75" x14ac:dyDescent="0.25">
      <c r="A3" s="63"/>
      <c r="B3" s="160"/>
      <c r="C3" s="160"/>
      <c r="D3" s="160"/>
      <c r="E3" s="160"/>
      <c r="F3" s="160"/>
      <c r="G3" s="160"/>
    </row>
    <row r="4" spans="1:7" x14ac:dyDescent="0.25">
      <c r="A4" s="63"/>
      <c r="B4" s="56" t="s">
        <v>73</v>
      </c>
      <c r="C4" s="64" t="s">
        <v>74</v>
      </c>
      <c r="D4" s="57"/>
      <c r="E4" s="65"/>
      <c r="F4" s="57"/>
      <c r="G4" s="57"/>
    </row>
    <row r="5" spans="1:7" x14ac:dyDescent="0.25">
      <c r="A5" s="63"/>
      <c r="B5" s="58" t="s">
        <v>75</v>
      </c>
      <c r="C5" s="59">
        <v>2.9950000000000001</v>
      </c>
      <c r="D5" s="60"/>
      <c r="E5" s="61"/>
      <c r="F5" s="66"/>
      <c r="G5" s="66"/>
    </row>
    <row r="6" spans="1:7" x14ac:dyDescent="0.25">
      <c r="A6" s="63"/>
      <c r="B6" s="58" t="s">
        <v>76</v>
      </c>
      <c r="C6" s="59">
        <v>0.55999999999999994</v>
      </c>
      <c r="D6" s="60"/>
      <c r="E6" s="61"/>
      <c r="F6" s="66"/>
      <c r="G6" s="66"/>
    </row>
    <row r="7" spans="1:7" x14ac:dyDescent="0.25">
      <c r="A7" s="63"/>
      <c r="B7" s="58" t="s">
        <v>77</v>
      </c>
      <c r="C7" s="59">
        <v>0.72500000000000009</v>
      </c>
      <c r="D7" s="60"/>
      <c r="E7" s="61"/>
      <c r="F7" s="66"/>
      <c r="G7" s="66"/>
    </row>
    <row r="8" spans="1:7" x14ac:dyDescent="0.25">
      <c r="A8" s="63"/>
      <c r="B8" s="58" t="s">
        <v>78</v>
      </c>
      <c r="C8" s="59">
        <v>0.98</v>
      </c>
      <c r="D8" s="60"/>
      <c r="E8" s="61"/>
      <c r="F8" s="66"/>
      <c r="G8" s="66"/>
    </row>
    <row r="9" spans="1:7" x14ac:dyDescent="0.25">
      <c r="A9" s="63"/>
      <c r="B9" s="58" t="s">
        <v>79</v>
      </c>
      <c r="C9" s="59">
        <v>4.8600000000000003</v>
      </c>
      <c r="D9" s="60"/>
      <c r="E9" s="61"/>
      <c r="F9" s="66"/>
      <c r="G9" s="66"/>
    </row>
    <row r="10" spans="1:7" x14ac:dyDescent="0.25">
      <c r="A10" s="63"/>
      <c r="B10" s="58" t="s">
        <v>80</v>
      </c>
      <c r="C10" s="59">
        <v>3.999843316181678</v>
      </c>
      <c r="D10" s="61"/>
      <c r="E10" s="61"/>
      <c r="F10" s="61"/>
      <c r="G10" s="61"/>
    </row>
    <row r="11" spans="1:7" x14ac:dyDescent="0.25">
      <c r="A11" s="63"/>
      <c r="B11" s="58" t="s">
        <v>81</v>
      </c>
      <c r="C11" s="59">
        <v>3</v>
      </c>
      <c r="D11" s="61"/>
      <c r="E11" s="61"/>
      <c r="F11" s="61"/>
      <c r="G11" s="61"/>
    </row>
    <row r="12" spans="1:7" x14ac:dyDescent="0.25">
      <c r="A12" s="63"/>
      <c r="B12" s="58" t="s">
        <v>82</v>
      </c>
      <c r="C12" s="59">
        <v>0.65</v>
      </c>
      <c r="D12" s="61"/>
      <c r="E12" s="61"/>
      <c r="F12" s="61"/>
      <c r="G12" s="61"/>
    </row>
    <row r="13" spans="1:7" x14ac:dyDescent="0.25">
      <c r="A13" s="63"/>
      <c r="B13" s="58" t="s">
        <v>83</v>
      </c>
      <c r="C13" s="59">
        <v>4.5</v>
      </c>
      <c r="D13" s="62"/>
      <c r="E13" s="61"/>
      <c r="F13" s="61"/>
      <c r="G13" s="61"/>
    </row>
    <row r="14" spans="1:7" ht="37.5" customHeight="1" x14ac:dyDescent="0.25">
      <c r="A14" s="63"/>
      <c r="B14" s="67" t="s">
        <v>84</v>
      </c>
      <c r="C14" s="68">
        <v>0.25690000000000002</v>
      </c>
      <c r="D14" s="69"/>
      <c r="E14" s="69"/>
      <c r="F14" s="69"/>
      <c r="G14" s="69"/>
    </row>
    <row r="15" spans="1:7" x14ac:dyDescent="0.25">
      <c r="A15" s="63"/>
      <c r="B15" s="70"/>
      <c r="C15" s="63"/>
      <c r="D15" s="63"/>
      <c r="E15" s="71"/>
      <c r="F15" s="63"/>
      <c r="G15" s="63"/>
    </row>
    <row r="16" spans="1:7" x14ac:dyDescent="0.25">
      <c r="A16" s="63"/>
      <c r="B16" s="161"/>
      <c r="C16" s="161"/>
      <c r="D16" s="57"/>
      <c r="E16" s="72"/>
      <c r="F16" s="57"/>
      <c r="G16" s="57"/>
    </row>
    <row r="17" spans="1:7" x14ac:dyDescent="0.25">
      <c r="A17" s="63"/>
      <c r="B17" s="73"/>
      <c r="C17" s="74"/>
      <c r="D17" s="75"/>
      <c r="E17" s="75"/>
      <c r="F17" s="75"/>
      <c r="G17" s="75"/>
    </row>
    <row r="18" spans="1:7" x14ac:dyDescent="0.25">
      <c r="A18" s="63"/>
      <c r="B18" s="162" t="s">
        <v>85</v>
      </c>
      <c r="C18" s="164" t="s">
        <v>86</v>
      </c>
      <c r="D18" s="164"/>
      <c r="E18" s="165">
        <v>-1</v>
      </c>
      <c r="F18" s="76"/>
      <c r="G18" s="76"/>
    </row>
    <row r="19" spans="1:7" x14ac:dyDescent="0.25">
      <c r="A19" s="63"/>
      <c r="B19" s="163"/>
      <c r="C19" s="167" t="s">
        <v>87</v>
      </c>
      <c r="D19" s="167"/>
      <c r="E19" s="166"/>
      <c r="F19" s="63"/>
      <c r="G19" s="63"/>
    </row>
    <row r="20" spans="1:7" x14ac:dyDescent="0.25">
      <c r="A20" s="63"/>
      <c r="B20" s="63"/>
      <c r="C20" s="63"/>
      <c r="D20" s="63"/>
      <c r="E20" s="63"/>
      <c r="F20" s="63"/>
      <c r="G20" s="63"/>
    </row>
    <row r="21" spans="1:7" x14ac:dyDescent="0.25">
      <c r="A21" s="63"/>
      <c r="B21" s="63"/>
      <c r="C21" s="63"/>
      <c r="D21" s="73"/>
      <c r="E21" s="63"/>
      <c r="F21" s="77"/>
      <c r="G21" s="63"/>
    </row>
    <row r="22" spans="1:7" x14ac:dyDescent="0.25">
      <c r="A22" s="63"/>
      <c r="B22" s="63"/>
      <c r="C22" s="63"/>
      <c r="D22" s="63"/>
      <c r="E22" s="77"/>
      <c r="F22" s="77"/>
      <c r="G22" s="77"/>
    </row>
    <row r="23" spans="1:7" x14ac:dyDescent="0.25">
      <c r="A23" s="155" t="s">
        <v>61</v>
      </c>
      <c r="B23" s="155"/>
      <c r="C23" s="155"/>
      <c r="D23" s="155"/>
      <c r="E23" s="155"/>
      <c r="F23" s="63"/>
      <c r="G23" s="77"/>
    </row>
    <row r="24" spans="1:7" x14ac:dyDescent="0.25">
      <c r="A24" s="156" t="s">
        <v>89</v>
      </c>
      <c r="B24" s="156"/>
      <c r="C24" s="156"/>
      <c r="D24" s="156"/>
      <c r="E24" s="156"/>
      <c r="F24" s="63"/>
      <c r="G24" s="65"/>
    </row>
    <row r="25" spans="1:7" x14ac:dyDescent="0.25">
      <c r="A25" s="156" t="s">
        <v>90</v>
      </c>
      <c r="B25" s="156"/>
      <c r="C25" s="156"/>
      <c r="D25" s="156"/>
      <c r="E25" s="156"/>
      <c r="F25" s="63"/>
      <c r="G25" s="63"/>
    </row>
    <row r="26" spans="1:7" x14ac:dyDescent="0.25">
      <c r="A26" s="156" t="s">
        <v>91</v>
      </c>
      <c r="B26" s="156"/>
      <c r="C26" s="156"/>
      <c r="D26" s="156"/>
      <c r="E26" s="156"/>
      <c r="F26" s="77"/>
      <c r="G26" s="77"/>
    </row>
    <row r="27" spans="1:7" x14ac:dyDescent="0.25">
      <c r="A27" s="156" t="s">
        <v>92</v>
      </c>
      <c r="B27" s="156"/>
      <c r="C27" s="156"/>
      <c r="D27" s="156"/>
      <c r="E27" s="156"/>
      <c r="F27" s="63"/>
      <c r="G27" s="63"/>
    </row>
    <row r="28" spans="1:7" ht="15.75" x14ac:dyDescent="0.25">
      <c r="A28" s="156" t="s">
        <v>93</v>
      </c>
      <c r="B28" s="156"/>
      <c r="C28" s="156"/>
      <c r="D28" s="156"/>
      <c r="E28" s="156"/>
      <c r="F28" s="78"/>
      <c r="G28" s="78"/>
    </row>
    <row r="29" spans="1:7" ht="15.75" x14ac:dyDescent="0.25">
      <c r="A29" s="63" t="s">
        <v>88</v>
      </c>
      <c r="B29" s="63"/>
      <c r="C29" s="63"/>
      <c r="D29" s="63"/>
      <c r="E29" s="78"/>
      <c r="F29" s="78"/>
      <c r="G29" s="78"/>
    </row>
    <row r="30" spans="1:7" ht="15.75" x14ac:dyDescent="0.25">
      <c r="A30" s="63"/>
      <c r="B30" s="79"/>
      <c r="C30" s="153"/>
      <c r="D30" s="153"/>
      <c r="E30" s="78"/>
      <c r="F30" s="78"/>
      <c r="G30" s="78"/>
    </row>
    <row r="31" spans="1:7" x14ac:dyDescent="0.25">
      <c r="A31" s="63"/>
      <c r="B31" s="63"/>
      <c r="C31" s="63"/>
      <c r="D31" s="63"/>
      <c r="E31" s="154"/>
      <c r="F31" s="154"/>
      <c r="G31" s="154"/>
    </row>
  </sheetData>
  <mergeCells count="15">
    <mergeCell ref="B2:F2"/>
    <mergeCell ref="B3:G3"/>
    <mergeCell ref="B16:C16"/>
    <mergeCell ref="B18:B19"/>
    <mergeCell ref="C18:D18"/>
    <mergeCell ref="E18:E19"/>
    <mergeCell ref="C19:D19"/>
    <mergeCell ref="C30:D30"/>
    <mergeCell ref="E31:G31"/>
    <mergeCell ref="A23:E23"/>
    <mergeCell ref="A24:E24"/>
    <mergeCell ref="A25:E25"/>
    <mergeCell ref="A26:E26"/>
    <mergeCell ref="A27:E27"/>
    <mergeCell ref="A28:E2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C19" sqref="C19:D19"/>
    </sheetView>
  </sheetViews>
  <sheetFormatPr defaultRowHeight="15" x14ac:dyDescent="0.25"/>
  <cols>
    <col min="2" max="2" width="39.5703125" customWidth="1"/>
    <col min="3" max="3" width="18.42578125" customWidth="1"/>
  </cols>
  <sheetData>
    <row r="1" spans="1:7" ht="15.75" x14ac:dyDescent="0.25">
      <c r="A1" s="82"/>
      <c r="B1" s="172" t="s">
        <v>94</v>
      </c>
      <c r="C1" s="173"/>
      <c r="D1" s="173"/>
      <c r="E1" s="173"/>
      <c r="F1" s="174"/>
      <c r="G1" s="83"/>
    </row>
    <row r="2" spans="1:7" ht="15.75" x14ac:dyDescent="0.25">
      <c r="A2" s="84"/>
      <c r="B2" s="160"/>
      <c r="C2" s="160"/>
      <c r="D2" s="160"/>
      <c r="E2" s="160"/>
      <c r="F2" s="160"/>
      <c r="G2" s="160"/>
    </row>
    <row r="3" spans="1:7" x14ac:dyDescent="0.25">
      <c r="A3" s="85"/>
      <c r="B3" s="56" t="s">
        <v>73</v>
      </c>
      <c r="C3" s="64" t="s">
        <v>74</v>
      </c>
      <c r="D3" s="57"/>
      <c r="E3" s="65"/>
      <c r="F3" s="57"/>
      <c r="G3" s="57"/>
    </row>
    <row r="4" spans="1:7" x14ac:dyDescent="0.25">
      <c r="A4" s="85"/>
      <c r="B4" s="58" t="s">
        <v>75</v>
      </c>
      <c r="C4" s="59">
        <v>4.25</v>
      </c>
      <c r="D4" s="60"/>
      <c r="E4" s="61"/>
      <c r="F4" s="66"/>
      <c r="G4" s="66"/>
    </row>
    <row r="5" spans="1:7" x14ac:dyDescent="0.25">
      <c r="A5" s="85"/>
      <c r="B5" s="58" t="s">
        <v>76</v>
      </c>
      <c r="C5" s="59">
        <v>0.9</v>
      </c>
      <c r="D5" s="60"/>
      <c r="E5" s="61"/>
      <c r="F5" s="66"/>
      <c r="G5" s="66"/>
    </row>
    <row r="6" spans="1:7" x14ac:dyDescent="0.25">
      <c r="A6" s="85"/>
      <c r="B6" s="58" t="s">
        <v>77</v>
      </c>
      <c r="C6" s="59">
        <v>1.1200000000000001</v>
      </c>
      <c r="D6" s="60"/>
      <c r="E6" s="61"/>
      <c r="F6" s="66"/>
      <c r="G6" s="66"/>
    </row>
    <row r="7" spans="1:7" x14ac:dyDescent="0.25">
      <c r="A7" s="85"/>
      <c r="B7" s="58" t="s">
        <v>78</v>
      </c>
      <c r="C7" s="59">
        <v>0.99</v>
      </c>
      <c r="D7" s="60"/>
      <c r="E7" s="61"/>
      <c r="F7" s="66"/>
      <c r="G7" s="66"/>
    </row>
    <row r="8" spans="1:7" x14ac:dyDescent="0.25">
      <c r="A8" s="85"/>
      <c r="B8" s="58" t="s">
        <v>79</v>
      </c>
      <c r="C8" s="59">
        <v>7.56</v>
      </c>
      <c r="D8" s="60"/>
      <c r="E8" s="61"/>
      <c r="F8" s="66"/>
      <c r="G8" s="66"/>
    </row>
    <row r="9" spans="1:7" x14ac:dyDescent="0.25">
      <c r="A9" s="85"/>
      <c r="B9" s="58" t="s">
        <v>80</v>
      </c>
      <c r="C9" s="59">
        <v>4</v>
      </c>
      <c r="D9" s="61"/>
      <c r="E9" s="61"/>
      <c r="F9" s="61"/>
      <c r="G9" s="61"/>
    </row>
    <row r="10" spans="1:7" x14ac:dyDescent="0.25">
      <c r="A10" s="85"/>
      <c r="B10" s="58" t="s">
        <v>81</v>
      </c>
      <c r="C10" s="59">
        <v>3</v>
      </c>
      <c r="D10" s="61"/>
      <c r="E10" s="61"/>
      <c r="F10" s="61"/>
      <c r="G10" s="61"/>
    </row>
    <row r="11" spans="1:7" x14ac:dyDescent="0.25">
      <c r="A11" s="85"/>
      <c r="B11" s="58" t="s">
        <v>82</v>
      </c>
      <c r="C11" s="59">
        <v>0.65</v>
      </c>
      <c r="D11" s="61"/>
      <c r="E11" s="61"/>
      <c r="F11" s="61"/>
      <c r="G11" s="61"/>
    </row>
    <row r="12" spans="1:7" ht="15.75" thickBot="1" x14ac:dyDescent="0.3">
      <c r="A12" s="85"/>
      <c r="B12" s="80" t="s">
        <v>83</v>
      </c>
      <c r="C12" s="81">
        <v>4.5</v>
      </c>
      <c r="D12" s="62"/>
      <c r="E12" s="61"/>
      <c r="F12" s="61"/>
      <c r="G12" s="61"/>
    </row>
    <row r="13" spans="1:7" ht="18.75" customHeight="1" x14ac:dyDescent="0.25">
      <c r="A13" s="84"/>
      <c r="B13" s="168" t="s">
        <v>95</v>
      </c>
      <c r="C13" s="170">
        <v>0.314</v>
      </c>
      <c r="D13" s="69"/>
      <c r="E13" s="69"/>
      <c r="F13" s="69"/>
      <c r="G13" s="69"/>
    </row>
    <row r="14" spans="1:7" ht="15.75" thickBot="1" x14ac:dyDescent="0.3">
      <c r="A14" s="84"/>
      <c r="B14" s="169"/>
      <c r="C14" s="171"/>
      <c r="D14" s="69"/>
      <c r="E14" s="69"/>
      <c r="F14" s="69"/>
      <c r="G14" s="69"/>
    </row>
    <row r="15" spans="1:7" x14ac:dyDescent="0.25">
      <c r="A15" s="84"/>
      <c r="B15" s="70"/>
      <c r="C15" s="63"/>
      <c r="D15" s="63"/>
      <c r="E15" s="71"/>
      <c r="F15" s="63"/>
      <c r="G15" s="63"/>
    </row>
    <row r="16" spans="1:7" x14ac:dyDescent="0.25">
      <c r="A16" s="84"/>
      <c r="B16" s="161"/>
      <c r="C16" s="161"/>
      <c r="D16" s="57"/>
      <c r="E16" s="72"/>
      <c r="F16" s="57"/>
      <c r="G16" s="57"/>
    </row>
    <row r="17" spans="1:7" x14ac:dyDescent="0.25">
      <c r="A17" s="84"/>
      <c r="B17" s="73"/>
      <c r="C17" s="74"/>
      <c r="D17" s="75"/>
      <c r="E17" s="75"/>
      <c r="F17" s="75"/>
      <c r="G17" s="75"/>
    </row>
    <row r="18" spans="1:7" ht="15.75" thickBot="1" x14ac:dyDescent="0.3">
      <c r="A18" s="84"/>
      <c r="B18" s="162" t="s">
        <v>85</v>
      </c>
      <c r="C18" s="175" t="s">
        <v>86</v>
      </c>
      <c r="D18" s="175"/>
      <c r="E18" s="165">
        <v>-1</v>
      </c>
      <c r="F18" s="76"/>
      <c r="G18" s="76"/>
    </row>
    <row r="19" spans="1:7" x14ac:dyDescent="0.25">
      <c r="A19" s="84"/>
      <c r="B19" s="163"/>
      <c r="C19" s="176" t="s">
        <v>87</v>
      </c>
      <c r="D19" s="176"/>
      <c r="E19" s="166"/>
      <c r="F19" s="63"/>
      <c r="G19" s="63"/>
    </row>
    <row r="20" spans="1:7" ht="15.75" x14ac:dyDescent="0.25">
      <c r="A20" s="86"/>
      <c r="B20" s="87"/>
      <c r="C20" s="88"/>
      <c r="D20" s="89"/>
      <c r="E20" s="87"/>
      <c r="F20" s="90"/>
      <c r="G20" s="63"/>
    </row>
    <row r="21" spans="1:7" x14ac:dyDescent="0.25">
      <c r="A21" s="91"/>
      <c r="B21" s="91"/>
      <c r="C21" s="87"/>
      <c r="D21" s="41"/>
      <c r="E21" s="87"/>
      <c r="F21" s="90"/>
      <c r="G21" s="63"/>
    </row>
    <row r="22" spans="1:7" x14ac:dyDescent="0.25">
      <c r="A22" s="155" t="s">
        <v>61</v>
      </c>
      <c r="B22" s="155"/>
      <c r="C22" s="155"/>
      <c r="D22" s="155"/>
      <c r="E22" s="155"/>
      <c r="F22" s="90"/>
      <c r="G22" s="63"/>
    </row>
    <row r="23" spans="1:7" x14ac:dyDescent="0.25">
      <c r="A23" s="156" t="s">
        <v>89</v>
      </c>
      <c r="B23" s="156"/>
      <c r="C23" s="156"/>
      <c r="D23" s="156"/>
      <c r="E23" s="156"/>
      <c r="F23" s="90"/>
      <c r="G23" s="63"/>
    </row>
    <row r="24" spans="1:7" x14ac:dyDescent="0.25">
      <c r="A24" s="156" t="s">
        <v>90</v>
      </c>
      <c r="B24" s="156"/>
      <c r="C24" s="156"/>
      <c r="D24" s="156"/>
      <c r="E24" s="156"/>
      <c r="F24" s="90"/>
      <c r="G24" s="63"/>
    </row>
    <row r="25" spans="1:7" x14ac:dyDescent="0.25">
      <c r="A25" s="156" t="s">
        <v>91</v>
      </c>
      <c r="B25" s="156"/>
      <c r="C25" s="156"/>
      <c r="D25" s="156"/>
      <c r="E25" s="156"/>
      <c r="F25" s="90"/>
      <c r="G25" s="63"/>
    </row>
    <row r="26" spans="1:7" x14ac:dyDescent="0.25">
      <c r="A26" s="156" t="s">
        <v>92</v>
      </c>
      <c r="B26" s="156"/>
      <c r="C26" s="156"/>
      <c r="D26" s="156"/>
      <c r="E26" s="156"/>
      <c r="F26" s="90"/>
      <c r="G26" s="63"/>
    </row>
    <row r="27" spans="1:7" x14ac:dyDescent="0.25">
      <c r="A27" s="156" t="s">
        <v>93</v>
      </c>
      <c r="B27" s="156"/>
      <c r="C27" s="156"/>
      <c r="D27" s="156"/>
      <c r="E27" s="156"/>
      <c r="F27" s="90"/>
      <c r="G27" s="63"/>
    </row>
    <row r="28" spans="1:7" x14ac:dyDescent="0.25">
      <c r="A28" s="156" t="s">
        <v>96</v>
      </c>
      <c r="B28" s="156"/>
      <c r="C28" s="156"/>
      <c r="D28" s="156"/>
      <c r="E28" s="156"/>
      <c r="F28" s="90"/>
      <c r="G28" s="63"/>
    </row>
  </sheetData>
  <mergeCells count="16">
    <mergeCell ref="B1:F1"/>
    <mergeCell ref="B2:G2"/>
    <mergeCell ref="B16:C16"/>
    <mergeCell ref="B18:B19"/>
    <mergeCell ref="C18:D18"/>
    <mergeCell ref="E18:E19"/>
    <mergeCell ref="C19:D19"/>
    <mergeCell ref="A28:E28"/>
    <mergeCell ref="B13:B14"/>
    <mergeCell ref="C13:C14"/>
    <mergeCell ref="A22:E22"/>
    <mergeCell ref="A23:E23"/>
    <mergeCell ref="A24:E24"/>
    <mergeCell ref="A25:E25"/>
    <mergeCell ref="A26:E26"/>
    <mergeCell ref="A27:E2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Sintética</vt:lpstr>
      <vt:lpstr>Analítica</vt:lpstr>
      <vt:lpstr>CCU</vt:lpstr>
      <vt:lpstr>Cronograma</vt:lpstr>
      <vt:lpstr>BDI- MATERIAIS</vt:lpstr>
      <vt:lpstr>BDI-MÃO DE OBRA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2023-07-24T13:37:01Z</dcterms:modified>
</cp:coreProperties>
</file>