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00" activeTab="1"/>
  </bookViews>
  <sheets>
    <sheet name="Plan1" sheetId="1" r:id="rId1"/>
    <sheet name="Plan2" sheetId="2" r:id="rId2"/>
    <sheet name="Plan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<sst xmlns="http://schemas.openxmlformats.org/spreadsheetml/2006/main" count="123" uniqueCount="78">
  <si>
    <t>ITEM</t>
  </si>
  <si>
    <t>ESPECIFICAÇÕES</t>
  </si>
  <si>
    <t>UNIDADE</t>
  </si>
  <si>
    <t>MATERIAL</t>
  </si>
  <si>
    <t>MÃO DE OBRA</t>
  </si>
  <si>
    <t>UNITÁRIO</t>
  </si>
  <si>
    <t>TOTAL</t>
  </si>
  <si>
    <t>LOCAL:</t>
  </si>
  <si>
    <t>PLANILHA ORÇAMENTÁRIA:</t>
  </si>
  <si>
    <t>DATA:</t>
  </si>
  <si>
    <t>OBRA:</t>
  </si>
  <si>
    <t>RESPONSÁVEL TÉCNICO</t>
  </si>
  <si>
    <t>CUSTO GERAL</t>
  </si>
  <si>
    <t xml:space="preserve">TOTAL </t>
  </si>
  <si>
    <t>GERAL</t>
  </si>
  <si>
    <t>Alexandre Oliveira Braz</t>
  </si>
  <si>
    <t>CREA: 76.828-RS</t>
  </si>
  <si>
    <t>FOLHA: 01</t>
  </si>
  <si>
    <t>1.1</t>
  </si>
  <si>
    <t>1.2</t>
  </si>
  <si>
    <t>1.3</t>
  </si>
  <si>
    <t>TOTAL GERAL</t>
  </si>
  <si>
    <t>VIGAS</t>
  </si>
  <si>
    <t>2.1</t>
  </si>
  <si>
    <t>2.2</t>
  </si>
  <si>
    <t>2.3</t>
  </si>
  <si>
    <t>3.1</t>
  </si>
  <si>
    <t>4.1</t>
  </si>
  <si>
    <t>4.2</t>
  </si>
  <si>
    <t>5.1</t>
  </si>
  <si>
    <t>5.2</t>
  </si>
  <si>
    <t>POR SUB ITEM</t>
  </si>
  <si>
    <t>PREDIO GARAGEM EDUCAÇÃO</t>
  </si>
  <si>
    <t>SEDE - PALMARES DO SUL</t>
  </si>
  <si>
    <t xml:space="preserve">GARAGEM EDUCAÇÃO </t>
  </si>
  <si>
    <t>DEMOLIÇÃO</t>
  </si>
  <si>
    <t xml:space="preserve">Instalar andaimes </t>
  </si>
  <si>
    <t>Instalar suportes</t>
  </si>
  <si>
    <t>Reduzir e liberar a sobrecarga</t>
  </si>
  <si>
    <t>TELHADO</t>
  </si>
  <si>
    <t>Escoramento das estruturas</t>
  </si>
  <si>
    <t>Retirada das telhas</t>
  </si>
  <si>
    <t>Retirada das estruturas metálicas</t>
  </si>
  <si>
    <t>Retirada do caminhão</t>
  </si>
  <si>
    <t>2.4</t>
  </si>
  <si>
    <t>ALVENARIAS</t>
  </si>
  <si>
    <t>Demolição das alvenarias</t>
  </si>
  <si>
    <t>Retirar as vigas</t>
  </si>
  <si>
    <t>Caminhão munck</t>
  </si>
  <si>
    <t xml:space="preserve">PILARES </t>
  </si>
  <si>
    <t>Retirar os pilares</t>
  </si>
  <si>
    <t>hs</t>
  </si>
  <si>
    <t xml:space="preserve">Retirada dos portões </t>
  </si>
  <si>
    <t>QUANT</t>
  </si>
  <si>
    <t>3.2</t>
  </si>
  <si>
    <t>TRANSPORTE</t>
  </si>
  <si>
    <t>Transporte de residuos</t>
  </si>
  <si>
    <t xml:space="preserve">Local destino </t>
  </si>
  <si>
    <t>6.1</t>
  </si>
  <si>
    <t>6.2</t>
  </si>
  <si>
    <t>Composição BDI: Garantias:0,74% -  Risco: 0,86% - Desp. Finac:1,20% - Adm. Central:4,97% - Lucro:8,56% - Tributos:7,90%</t>
  </si>
  <si>
    <t>COM BDI</t>
  </si>
  <si>
    <t xml:space="preserve">BDI 24,23 </t>
  </si>
  <si>
    <t>CRONOGRAMA FISICO FINANCEIRO</t>
  </si>
  <si>
    <t>PERIODO</t>
  </si>
  <si>
    <t>DISCRIMINAÇÃO</t>
  </si>
  <si>
    <t>QUANT.</t>
  </si>
  <si>
    <t>VALORES</t>
  </si>
  <si>
    <t>%</t>
  </si>
  <si>
    <t>1°</t>
  </si>
  <si>
    <t>2º</t>
  </si>
  <si>
    <t>TOTAIS</t>
  </si>
  <si>
    <t>MÊS</t>
  </si>
  <si>
    <t>JULHO DE 2023</t>
  </si>
  <si>
    <t>GARAGEM EDUCAÇÃO</t>
  </si>
  <si>
    <t>CREA RS 76.828</t>
  </si>
  <si>
    <t>UNID</t>
  </si>
  <si>
    <t>ALEXANDRE OLIVEIRA BRAZ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</si>
</sst>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0.000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Border="1" applyAlignment="1">
      <alignment/>
    </xf>
    <xf numFmtId="177" fontId="0" fillId="0" borderId="0" xfId="44" applyFont="1" applyAlignment="1">
      <alignment/>
    </xf>
    <xf numFmtId="0" fontId="0" fillId="0" borderId="0" xfId="0" applyAlignment="1">
      <alignment horizontal="center"/>
    </xf>
    <xf numFmtId="177" fontId="1" fillId="0" borderId="0" xfId="44" applyFont="1" applyBorder="1" applyAlignment="1">
      <alignment horizontal="center"/>
    </xf>
    <xf numFmtId="177" fontId="1" fillId="0" borderId="0" xfId="44" applyFont="1" applyBorder="1" applyAlignment="1">
      <alignment/>
    </xf>
    <xf numFmtId="0" fontId="1" fillId="0" borderId="10" xfId="0" applyFont="1" applyBorder="1" applyAlignment="1">
      <alignment/>
    </xf>
    <xf numFmtId="183" fontId="0" fillId="0" borderId="0" xfId="60" applyNumberFormat="1" applyFont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177" fontId="0" fillId="0" borderId="14" xfId="44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183" fontId="0" fillId="0" borderId="0" xfId="60" applyNumberFormat="1" applyFont="1" applyBorder="1" applyAlignment="1">
      <alignment horizontal="right"/>
    </xf>
    <xf numFmtId="177" fontId="0" fillId="0" borderId="0" xfId="44" applyFont="1" applyBorder="1" applyAlignment="1">
      <alignment/>
    </xf>
    <xf numFmtId="0" fontId="0" fillId="0" borderId="0" xfId="0" applyFont="1" applyBorder="1" applyAlignment="1">
      <alignment/>
    </xf>
    <xf numFmtId="177" fontId="0" fillId="0" borderId="15" xfId="44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83" fontId="0" fillId="0" borderId="13" xfId="60" applyNumberFormat="1" applyFont="1" applyBorder="1" applyAlignment="1">
      <alignment horizontal="right"/>
    </xf>
    <xf numFmtId="0" fontId="0" fillId="0" borderId="17" xfId="0" applyFont="1" applyBorder="1" applyAlignment="1">
      <alignment horizontal="center"/>
    </xf>
    <xf numFmtId="183" fontId="0" fillId="0" borderId="16" xfId="6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183" fontId="0" fillId="0" borderId="10" xfId="6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177" fontId="0" fillId="0" borderId="18" xfId="44" applyFont="1" applyBorder="1" applyAlignment="1">
      <alignment/>
    </xf>
    <xf numFmtId="171" fontId="0" fillId="0" borderId="10" xfId="60" applyFont="1" applyBorder="1" applyAlignment="1">
      <alignment horizontal="center"/>
    </xf>
    <xf numFmtId="177" fontId="0" fillId="0" borderId="10" xfId="44" applyFont="1" applyBorder="1" applyAlignment="1">
      <alignment/>
    </xf>
    <xf numFmtId="177" fontId="0" fillId="0" borderId="19" xfId="44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1" fontId="0" fillId="0" borderId="0" xfId="60" applyFont="1" applyAlignment="1">
      <alignment horizontal="center"/>
    </xf>
    <xf numFmtId="183" fontId="0" fillId="0" borderId="0" xfId="60" applyNumberFormat="1" applyFont="1" applyAlignment="1">
      <alignment horizontal="right"/>
    </xf>
    <xf numFmtId="177" fontId="0" fillId="0" borderId="0" xfId="44" applyFont="1" applyAlignment="1">
      <alignment/>
    </xf>
    <xf numFmtId="177" fontId="0" fillId="0" borderId="12" xfId="44" applyFont="1" applyBorder="1" applyAlignment="1">
      <alignment/>
    </xf>
    <xf numFmtId="177" fontId="0" fillId="0" borderId="14" xfId="44" applyFont="1" applyBorder="1" applyAlignment="1">
      <alignment horizontal="center"/>
    </xf>
    <xf numFmtId="177" fontId="0" fillId="0" borderId="12" xfId="44" applyFont="1" applyBorder="1" applyAlignment="1">
      <alignment horizontal="center"/>
    </xf>
    <xf numFmtId="177" fontId="0" fillId="0" borderId="0" xfId="44" applyFont="1" applyBorder="1" applyAlignment="1">
      <alignment horizontal="center"/>
    </xf>
    <xf numFmtId="177" fontId="0" fillId="0" borderId="15" xfId="44" applyFont="1" applyBorder="1" applyAlignment="1">
      <alignment horizontal="center"/>
    </xf>
    <xf numFmtId="177" fontId="0" fillId="0" borderId="10" xfId="44" applyFont="1" applyBorder="1" applyAlignment="1">
      <alignment horizontal="center"/>
    </xf>
    <xf numFmtId="171" fontId="0" fillId="0" borderId="0" xfId="60" applyFont="1" applyBorder="1" applyAlignment="1">
      <alignment horizontal="center"/>
    </xf>
    <xf numFmtId="177" fontId="0" fillId="0" borderId="20" xfId="44" applyFont="1" applyBorder="1" applyAlignment="1">
      <alignment/>
    </xf>
    <xf numFmtId="177" fontId="0" fillId="0" borderId="21" xfId="44" applyFont="1" applyBorder="1" applyAlignment="1">
      <alignment/>
    </xf>
    <xf numFmtId="177" fontId="0" fillId="0" borderId="22" xfId="44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177" fontId="0" fillId="0" borderId="18" xfId="44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4" fontId="0" fillId="0" borderId="0" xfId="0" applyNumberFormat="1" applyAlignment="1">
      <alignment/>
    </xf>
    <xf numFmtId="177" fontId="0" fillId="0" borderId="19" xfId="44" applyFont="1" applyBorder="1" applyAlignment="1">
      <alignment horizontal="center"/>
    </xf>
    <xf numFmtId="177" fontId="0" fillId="0" borderId="21" xfId="44" applyFont="1" applyBorder="1" applyAlignment="1">
      <alignment horizontal="center"/>
    </xf>
    <xf numFmtId="177" fontId="0" fillId="0" borderId="23" xfId="44" applyFont="1" applyBorder="1" applyAlignment="1">
      <alignment/>
    </xf>
    <xf numFmtId="177" fontId="0" fillId="0" borderId="24" xfId="44" applyFont="1" applyBorder="1" applyAlignment="1">
      <alignment/>
    </xf>
    <xf numFmtId="177" fontId="0" fillId="0" borderId="25" xfId="44" applyFont="1" applyBorder="1" applyAlignment="1">
      <alignment/>
    </xf>
    <xf numFmtId="177" fontId="0" fillId="0" borderId="26" xfId="44" applyFont="1" applyBorder="1" applyAlignment="1">
      <alignment/>
    </xf>
    <xf numFmtId="177" fontId="1" fillId="0" borderId="26" xfId="44" applyFont="1" applyBorder="1" applyAlignment="1">
      <alignment/>
    </xf>
    <xf numFmtId="0" fontId="0" fillId="0" borderId="10" xfId="0" applyBorder="1" applyAlignment="1">
      <alignment/>
    </xf>
    <xf numFmtId="177" fontId="0" fillId="0" borderId="10" xfId="44" applyFont="1" applyFill="1" applyBorder="1" applyAlignment="1">
      <alignment horizontal="center"/>
    </xf>
    <xf numFmtId="44" fontId="0" fillId="0" borderId="10" xfId="0" applyNumberFormat="1" applyBorder="1" applyAlignment="1">
      <alignment/>
    </xf>
    <xf numFmtId="177" fontId="0" fillId="0" borderId="10" xfId="44" applyFont="1" applyBorder="1" applyAlignment="1">
      <alignment/>
    </xf>
    <xf numFmtId="0" fontId="0" fillId="0" borderId="18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71" fontId="0" fillId="0" borderId="0" xfId="60" applyFont="1" applyAlignment="1">
      <alignment/>
    </xf>
    <xf numFmtId="0" fontId="3" fillId="0" borderId="0" xfId="0" applyFont="1" applyAlignment="1">
      <alignment horizontal="center"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171" fontId="4" fillId="0" borderId="15" xfId="60" applyFont="1" applyBorder="1" applyAlignment="1">
      <alignment/>
    </xf>
    <xf numFmtId="0" fontId="4" fillId="0" borderId="0" xfId="0" applyFont="1" applyAlignment="1">
      <alignment/>
    </xf>
    <xf numFmtId="177" fontId="4" fillId="0" borderId="0" xfId="44" applyFon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171" fontId="4" fillId="0" borderId="11" xfId="60" applyFont="1" applyBorder="1" applyAlignment="1">
      <alignment/>
    </xf>
    <xf numFmtId="0" fontId="4" fillId="0" borderId="11" xfId="0" applyFont="1" applyBorder="1" applyAlignment="1">
      <alignment/>
    </xf>
    <xf numFmtId="171" fontId="4" fillId="0" borderId="17" xfId="6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77" fontId="4" fillId="0" borderId="11" xfId="44" applyFont="1" applyBorder="1" applyAlignment="1">
      <alignment horizontal="center"/>
    </xf>
    <xf numFmtId="184" fontId="4" fillId="0" borderId="11" xfId="60" applyNumberFormat="1" applyFont="1" applyBorder="1" applyAlignment="1">
      <alignment horizontal="center"/>
    </xf>
    <xf numFmtId="177" fontId="4" fillId="0" borderId="11" xfId="44" applyFont="1" applyFill="1" applyBorder="1" applyAlignment="1">
      <alignment horizontal="center"/>
    </xf>
    <xf numFmtId="171" fontId="4" fillId="0" borderId="30" xfId="60" applyFont="1" applyBorder="1" applyAlignment="1">
      <alignment/>
    </xf>
    <xf numFmtId="0" fontId="4" fillId="0" borderId="30" xfId="0" applyFont="1" applyBorder="1" applyAlignment="1">
      <alignment/>
    </xf>
    <xf numFmtId="177" fontId="4" fillId="0" borderId="30" xfId="44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71" fontId="4" fillId="0" borderId="10" xfId="60" applyFont="1" applyBorder="1" applyAlignment="1">
      <alignment horizontal="center"/>
    </xf>
    <xf numFmtId="177" fontId="4" fillId="0" borderId="18" xfId="44" applyFont="1" applyBorder="1" applyAlignment="1">
      <alignment/>
    </xf>
    <xf numFmtId="10" fontId="4" fillId="0" borderId="18" xfId="44" applyNumberFormat="1" applyFont="1" applyBorder="1" applyAlignment="1">
      <alignment horizontal="center"/>
    </xf>
    <xf numFmtId="177" fontId="0" fillId="0" borderId="0" xfId="0" applyNumberFormat="1" applyAlignment="1">
      <alignment/>
    </xf>
    <xf numFmtId="0" fontId="5" fillId="0" borderId="10" xfId="0" applyFont="1" applyBorder="1" applyAlignment="1">
      <alignment horizontal="center"/>
    </xf>
    <xf numFmtId="177" fontId="5" fillId="0" borderId="18" xfId="44" applyFont="1" applyBorder="1" applyAlignment="1">
      <alignment/>
    </xf>
    <xf numFmtId="0" fontId="0" fillId="0" borderId="10" xfId="0" applyBorder="1" applyAlignment="1">
      <alignment horizontal="center"/>
    </xf>
    <xf numFmtId="171" fontId="4" fillId="0" borderId="10" xfId="60" applyFont="1" applyBorder="1" applyAlignment="1">
      <alignment horizontal="center"/>
    </xf>
    <xf numFmtId="177" fontId="5" fillId="0" borderId="10" xfId="44" applyFont="1" applyBorder="1" applyAlignment="1">
      <alignment/>
    </xf>
    <xf numFmtId="10" fontId="4" fillId="0" borderId="10" xfId="44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77" fontId="4" fillId="0" borderId="10" xfId="44" applyFont="1" applyBorder="1" applyAlignment="1">
      <alignment/>
    </xf>
    <xf numFmtId="171" fontId="0" fillId="0" borderId="0" xfId="60" applyFont="1" applyBorder="1" applyAlignment="1">
      <alignment horizontal="center"/>
    </xf>
    <xf numFmtId="177" fontId="0" fillId="0" borderId="0" xfId="44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171" fontId="0" fillId="0" borderId="0" xfId="60" applyFont="1" applyBorder="1" applyAlignment="1">
      <alignment horizontal="center"/>
    </xf>
    <xf numFmtId="177" fontId="1" fillId="0" borderId="0" xfId="44" applyFont="1" applyBorder="1" applyAlignment="1">
      <alignment horizontal="center"/>
    </xf>
    <xf numFmtId="177" fontId="1" fillId="0" borderId="26" xfId="44" applyFont="1" applyBorder="1" applyAlignment="1">
      <alignment horizontal="center"/>
    </xf>
    <xf numFmtId="177" fontId="1" fillId="0" borderId="31" xfId="44" applyFont="1" applyBorder="1" applyAlignment="1">
      <alignment horizontal="center"/>
    </xf>
    <xf numFmtId="177" fontId="2" fillId="0" borderId="0" xfId="44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7" fontId="4" fillId="0" borderId="26" xfId="44" applyFont="1" applyBorder="1" applyAlignment="1">
      <alignment horizontal="center"/>
    </xf>
    <xf numFmtId="177" fontId="4" fillId="0" borderId="32" xfId="44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171" fontId="3" fillId="0" borderId="18" xfId="60" applyFont="1" applyBorder="1" applyAlignment="1">
      <alignment horizontal="center"/>
    </xf>
    <xf numFmtId="171" fontId="3" fillId="0" borderId="34" xfId="60" applyFont="1" applyBorder="1" applyAlignment="1">
      <alignment horizontal="center"/>
    </xf>
    <xf numFmtId="171" fontId="4" fillId="0" borderId="10" xfId="60" applyFont="1" applyBorder="1" applyAlignment="1">
      <alignment horizontal="left"/>
    </xf>
    <xf numFmtId="171" fontId="4" fillId="0" borderId="10" xfId="60" applyFont="1" applyBorder="1" applyAlignment="1">
      <alignment horizontal="left"/>
    </xf>
    <xf numFmtId="171" fontId="4" fillId="0" borderId="21" xfId="60" applyFont="1" applyBorder="1" applyAlignment="1">
      <alignment horizontal="left"/>
    </xf>
    <xf numFmtId="177" fontId="4" fillId="0" borderId="12" xfId="44" applyFont="1" applyBorder="1" applyAlignment="1">
      <alignment horizontal="center"/>
    </xf>
    <xf numFmtId="177" fontId="4" fillId="0" borderId="14" xfId="44" applyFont="1" applyBorder="1" applyAlignment="1">
      <alignment horizontal="center"/>
    </xf>
    <xf numFmtId="177" fontId="4" fillId="0" borderId="35" xfId="44" applyFont="1" applyBorder="1" applyAlignment="1">
      <alignment horizontal="center"/>
    </xf>
    <xf numFmtId="177" fontId="4" fillId="0" borderId="33" xfId="44" applyFont="1" applyBorder="1" applyAlignment="1">
      <alignment horizontal="center"/>
    </xf>
    <xf numFmtId="171" fontId="4" fillId="0" borderId="18" xfId="6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aleria%20bueiro%20casa%20vel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ONOGRAMA"/>
      <sheetName val="ORÇAMENTO"/>
      <sheetName val="Proposta Anexo V"/>
    </sheetNames>
    <sheetDataSet>
      <sheetData sheetId="1">
        <row r="2">
          <cell r="F2" t="str">
            <v>ESTADO DO RIO GRANDE DO SUL</v>
          </cell>
        </row>
        <row r="3">
          <cell r="F3" t="str">
            <v>PREFEITURA MUNICIPAL DE PALMARES DO SUL</v>
          </cell>
        </row>
        <row r="4">
          <cell r="F4" t="str">
            <v>SECRETARIA DE PLANEJAMENTO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1"/>
  <sheetViews>
    <sheetView zoomScale="75" zoomScaleNormal="75" zoomScalePageLayoutView="0" workbookViewId="0" topLeftCell="A1">
      <selection activeCell="E2" sqref="E2:G2"/>
    </sheetView>
  </sheetViews>
  <sheetFormatPr defaultColWidth="9.140625" defaultRowHeight="12.75"/>
  <cols>
    <col min="1" max="1" width="7.00390625" style="3" customWidth="1"/>
    <col min="2" max="2" width="30.8515625" style="0" customWidth="1"/>
    <col min="3" max="3" width="12.28125" style="3" customWidth="1"/>
    <col min="4" max="4" width="8.00390625" style="7" customWidth="1"/>
    <col min="5" max="5" width="12.57421875" style="2" customWidth="1"/>
    <col min="6" max="6" width="14.8515625" style="0" customWidth="1"/>
    <col min="7" max="7" width="12.8515625" style="0" customWidth="1"/>
    <col min="8" max="8" width="17.421875" style="2" customWidth="1"/>
    <col min="9" max="9" width="16.00390625" style="2" customWidth="1"/>
    <col min="10" max="10" width="19.8515625" style="2" customWidth="1"/>
    <col min="11" max="11" width="17.7109375" style="0" customWidth="1"/>
    <col min="13" max="13" width="13.7109375" style="0" bestFit="1" customWidth="1"/>
  </cols>
  <sheetData>
    <row r="1" spans="1:11" ht="12.75">
      <c r="A1" s="9" t="s">
        <v>7</v>
      </c>
      <c r="B1" s="10"/>
      <c r="C1" s="49" t="s">
        <v>8</v>
      </c>
      <c r="D1" s="50"/>
      <c r="E1" s="11"/>
      <c r="F1" s="12"/>
      <c r="G1" s="12"/>
      <c r="H1" s="11"/>
      <c r="I1" s="39" t="s">
        <v>11</v>
      </c>
      <c r="J1" s="11"/>
      <c r="K1" s="66"/>
    </row>
    <row r="2" spans="1:11" ht="18">
      <c r="A2" s="13"/>
      <c r="B2" s="14" t="s">
        <v>32</v>
      </c>
      <c r="C2" s="13" t="s">
        <v>9</v>
      </c>
      <c r="D2" s="15"/>
      <c r="E2" s="113" t="s">
        <v>35</v>
      </c>
      <c r="F2" s="113"/>
      <c r="G2" s="113"/>
      <c r="H2" s="16"/>
      <c r="I2" s="18"/>
      <c r="J2" s="16"/>
      <c r="K2" s="67"/>
    </row>
    <row r="3" spans="1:11" ht="12.75">
      <c r="A3" s="13"/>
      <c r="B3" s="14" t="s">
        <v>33</v>
      </c>
      <c r="C3" s="13" t="s">
        <v>10</v>
      </c>
      <c r="D3" s="114" t="s">
        <v>34</v>
      </c>
      <c r="E3" s="114"/>
      <c r="F3" s="114"/>
      <c r="G3" s="114"/>
      <c r="H3" s="115"/>
      <c r="I3" s="18" t="s">
        <v>15</v>
      </c>
      <c r="J3" s="16"/>
      <c r="K3" s="67"/>
    </row>
    <row r="4" spans="1:11" ht="13.5" thickBot="1">
      <c r="A4" s="13"/>
      <c r="B4" s="14"/>
      <c r="C4" s="13"/>
      <c r="D4" s="15"/>
      <c r="E4" s="16"/>
      <c r="F4" s="17" t="s">
        <v>17</v>
      </c>
      <c r="G4" s="17"/>
      <c r="H4" s="16" t="s">
        <v>62</v>
      </c>
      <c r="I4" s="18" t="s">
        <v>16</v>
      </c>
      <c r="J4" s="16"/>
      <c r="K4" s="68"/>
    </row>
    <row r="5" spans="1:11" ht="13.5" thickBot="1">
      <c r="A5" s="8"/>
      <c r="B5" s="10"/>
      <c r="C5" s="21"/>
      <c r="D5" s="22"/>
      <c r="E5" s="11"/>
      <c r="F5" s="12"/>
      <c r="G5" s="12"/>
      <c r="H5" s="11" t="s">
        <v>12</v>
      </c>
      <c r="I5" s="11"/>
      <c r="J5" s="11"/>
      <c r="K5" s="65"/>
    </row>
    <row r="6" spans="1:11" ht="12.75">
      <c r="A6" s="23" t="s">
        <v>0</v>
      </c>
      <c r="B6" s="20" t="s">
        <v>1</v>
      </c>
      <c r="C6" s="20" t="s">
        <v>2</v>
      </c>
      <c r="D6" s="24" t="s">
        <v>53</v>
      </c>
      <c r="E6" s="40" t="s">
        <v>3</v>
      </c>
      <c r="F6" s="9" t="s">
        <v>4</v>
      </c>
      <c r="G6" s="9" t="s">
        <v>4</v>
      </c>
      <c r="H6" s="41" t="s">
        <v>3</v>
      </c>
      <c r="I6" s="41" t="s">
        <v>3</v>
      </c>
      <c r="J6" s="41" t="s">
        <v>13</v>
      </c>
      <c r="K6" s="62" t="s">
        <v>6</v>
      </c>
    </row>
    <row r="7" spans="1:11" ht="12.75">
      <c r="A7" s="23"/>
      <c r="B7" s="14"/>
      <c r="C7" s="20"/>
      <c r="D7" s="24"/>
      <c r="E7" s="42" t="s">
        <v>5</v>
      </c>
      <c r="F7" s="13" t="s">
        <v>5</v>
      </c>
      <c r="G7" s="13" t="s">
        <v>31</v>
      </c>
      <c r="H7" s="43" t="s">
        <v>6</v>
      </c>
      <c r="I7" s="43" t="s">
        <v>31</v>
      </c>
      <c r="J7" s="43" t="s">
        <v>14</v>
      </c>
      <c r="K7" s="62" t="s">
        <v>61</v>
      </c>
    </row>
    <row r="8" spans="1:11" ht="12.75">
      <c r="A8" s="25"/>
      <c r="B8" s="6"/>
      <c r="C8" s="25"/>
      <c r="D8" s="26"/>
      <c r="E8" s="44"/>
      <c r="F8" s="25"/>
      <c r="G8" s="25"/>
      <c r="H8" s="44"/>
      <c r="I8" s="44"/>
      <c r="J8" s="55"/>
      <c r="K8" s="61"/>
    </row>
    <row r="9" spans="1:11" ht="12.75">
      <c r="A9" s="25">
        <v>1</v>
      </c>
      <c r="B9" s="6" t="s">
        <v>35</v>
      </c>
      <c r="C9" s="25"/>
      <c r="D9" s="26"/>
      <c r="E9" s="44"/>
      <c r="F9" s="25"/>
      <c r="G9" s="25"/>
      <c r="H9" s="44"/>
      <c r="I9" s="44"/>
      <c r="J9" s="55"/>
      <c r="K9" s="61"/>
    </row>
    <row r="10" spans="1:13" ht="12.75">
      <c r="A10" s="25" t="s">
        <v>18</v>
      </c>
      <c r="B10" s="27" t="s">
        <v>36</v>
      </c>
      <c r="C10" s="25" t="s">
        <v>2</v>
      </c>
      <c r="D10" s="26">
        <v>1</v>
      </c>
      <c r="E10" s="44">
        <v>800</v>
      </c>
      <c r="F10" s="44">
        <v>200</v>
      </c>
      <c r="G10" s="51"/>
      <c r="H10" s="28">
        <f>SUM(D10*E10)</f>
        <v>800</v>
      </c>
      <c r="I10" s="44"/>
      <c r="J10" s="55"/>
      <c r="K10" s="61"/>
      <c r="M10" s="53"/>
    </row>
    <row r="11" spans="1:13" ht="13.5" customHeight="1">
      <c r="A11" s="25" t="s">
        <v>19</v>
      </c>
      <c r="B11" s="27" t="s">
        <v>37</v>
      </c>
      <c r="C11" s="25" t="s">
        <v>2</v>
      </c>
      <c r="D11" s="26">
        <v>1</v>
      </c>
      <c r="E11" s="44">
        <v>800</v>
      </c>
      <c r="F11" s="44">
        <v>200</v>
      </c>
      <c r="G11" s="51"/>
      <c r="H11" s="28">
        <f>SUM(D11*E11)</f>
        <v>800</v>
      </c>
      <c r="I11" s="44"/>
      <c r="J11" s="55"/>
      <c r="K11" s="61"/>
      <c r="M11" s="53"/>
    </row>
    <row r="12" spans="1:13" ht="12.75">
      <c r="A12" s="25" t="s">
        <v>20</v>
      </c>
      <c r="B12" s="27" t="s">
        <v>38</v>
      </c>
      <c r="C12" s="29" t="s">
        <v>2</v>
      </c>
      <c r="D12" s="26">
        <v>1</v>
      </c>
      <c r="E12" s="30">
        <v>800</v>
      </c>
      <c r="F12" s="28">
        <v>200</v>
      </c>
      <c r="G12" s="28">
        <f>SUM(F10:F12)</f>
        <v>600</v>
      </c>
      <c r="H12" s="28">
        <f>SUM(D12*E12)</f>
        <v>800</v>
      </c>
      <c r="I12" s="30">
        <f>SUM(H10:H12)</f>
        <v>2400</v>
      </c>
      <c r="J12" s="56">
        <f>SUM(G12+I12)</f>
        <v>3000</v>
      </c>
      <c r="K12" s="63">
        <f>SUM(J12*1.2423)</f>
        <v>3726.9</v>
      </c>
      <c r="M12" s="53"/>
    </row>
    <row r="13" spans="1:13" ht="12.75">
      <c r="A13" s="25"/>
      <c r="B13" s="27"/>
      <c r="C13" s="29"/>
      <c r="D13" s="26"/>
      <c r="E13" s="30"/>
      <c r="F13" s="28"/>
      <c r="G13" s="28"/>
      <c r="H13" s="28"/>
      <c r="I13" s="30"/>
      <c r="J13" s="56"/>
      <c r="K13" s="63"/>
      <c r="M13" s="53"/>
    </row>
    <row r="14" spans="1:13" ht="12.75">
      <c r="A14" s="25">
        <v>2</v>
      </c>
      <c r="B14" s="6" t="s">
        <v>39</v>
      </c>
      <c r="C14" s="25"/>
      <c r="D14" s="26"/>
      <c r="E14" s="44"/>
      <c r="F14" s="28"/>
      <c r="G14" s="28"/>
      <c r="H14" s="28"/>
      <c r="I14" s="44"/>
      <c r="J14" s="56"/>
      <c r="K14" s="63"/>
      <c r="M14" s="53"/>
    </row>
    <row r="15" spans="1:13" ht="12.75">
      <c r="A15" s="25" t="s">
        <v>23</v>
      </c>
      <c r="B15" s="27" t="s">
        <v>40</v>
      </c>
      <c r="C15" s="25" t="s">
        <v>2</v>
      </c>
      <c r="D15" s="26">
        <v>1</v>
      </c>
      <c r="E15" s="44">
        <v>1800</v>
      </c>
      <c r="F15" s="28">
        <v>300</v>
      </c>
      <c r="G15" s="28"/>
      <c r="H15" s="28">
        <f>SUM(D15*E15)</f>
        <v>1800</v>
      </c>
      <c r="I15" s="44"/>
      <c r="J15" s="56"/>
      <c r="K15" s="63"/>
      <c r="M15" s="53"/>
    </row>
    <row r="16" spans="1:13" ht="12.75">
      <c r="A16" s="25" t="s">
        <v>24</v>
      </c>
      <c r="B16" s="27" t="s">
        <v>41</v>
      </c>
      <c r="C16" s="25" t="s">
        <v>2</v>
      </c>
      <c r="D16" s="26">
        <v>1</v>
      </c>
      <c r="E16" s="44">
        <v>2050</v>
      </c>
      <c r="F16" s="28">
        <v>500</v>
      </c>
      <c r="G16" s="28"/>
      <c r="H16" s="28">
        <f>SUM(D16*E16)</f>
        <v>2050</v>
      </c>
      <c r="I16" s="44"/>
      <c r="J16" s="56"/>
      <c r="K16" s="63"/>
      <c r="M16" s="53"/>
    </row>
    <row r="17" spans="1:13" ht="12.75">
      <c r="A17" s="25" t="s">
        <v>25</v>
      </c>
      <c r="B17" s="27" t="s">
        <v>42</v>
      </c>
      <c r="C17" s="25" t="s">
        <v>2</v>
      </c>
      <c r="D17" s="26">
        <v>1</v>
      </c>
      <c r="E17" s="44">
        <v>2500</v>
      </c>
      <c r="F17" s="28">
        <v>620</v>
      </c>
      <c r="G17" s="28"/>
      <c r="H17" s="28">
        <f>SUM(D17*E17)</f>
        <v>2500</v>
      </c>
      <c r="I17" s="44"/>
      <c r="J17" s="56"/>
      <c r="K17" s="63"/>
      <c r="M17" s="53"/>
    </row>
    <row r="18" spans="1:13" ht="12.75">
      <c r="A18" s="25" t="s">
        <v>44</v>
      </c>
      <c r="B18" s="27" t="s">
        <v>43</v>
      </c>
      <c r="C18" s="25" t="s">
        <v>2</v>
      </c>
      <c r="D18" s="26">
        <v>1</v>
      </c>
      <c r="E18" s="44">
        <v>800</v>
      </c>
      <c r="F18" s="28">
        <v>200</v>
      </c>
      <c r="G18" s="28">
        <f>SUM(F15:F18)</f>
        <v>1620</v>
      </c>
      <c r="H18" s="28">
        <f>SUM(D18*E18)</f>
        <v>800</v>
      </c>
      <c r="I18" s="44">
        <f>SUM(H15:H18)</f>
        <v>7150</v>
      </c>
      <c r="J18" s="56">
        <f>SUM(G18+I18)</f>
        <v>8770</v>
      </c>
      <c r="K18" s="63">
        <f>SUM(J18*1.2423)</f>
        <v>10894.971</v>
      </c>
      <c r="M18" s="53"/>
    </row>
    <row r="19" spans="1:13" ht="12.75">
      <c r="A19" s="25"/>
      <c r="B19" s="27"/>
      <c r="C19" s="25"/>
      <c r="D19" s="26"/>
      <c r="E19" s="44"/>
      <c r="F19" s="28"/>
      <c r="G19" s="28"/>
      <c r="H19" s="28"/>
      <c r="I19" s="44"/>
      <c r="J19" s="56"/>
      <c r="K19" s="63"/>
      <c r="M19" s="53"/>
    </row>
    <row r="20" spans="1:13" ht="12.75">
      <c r="A20" s="25">
        <v>3</v>
      </c>
      <c r="B20" s="6" t="s">
        <v>45</v>
      </c>
      <c r="C20" s="25"/>
      <c r="D20" s="26"/>
      <c r="E20" s="44"/>
      <c r="F20" s="28"/>
      <c r="G20" s="28"/>
      <c r="H20" s="28"/>
      <c r="I20" s="44"/>
      <c r="J20" s="56"/>
      <c r="K20" s="63"/>
      <c r="M20" s="53"/>
    </row>
    <row r="21" spans="1:13" ht="12.75">
      <c r="A21" s="25" t="s">
        <v>26</v>
      </c>
      <c r="B21" s="27" t="s">
        <v>46</v>
      </c>
      <c r="C21" s="25" t="s">
        <v>2</v>
      </c>
      <c r="D21" s="26">
        <v>1</v>
      </c>
      <c r="E21" s="44">
        <v>6000</v>
      </c>
      <c r="F21" s="28">
        <v>2500</v>
      </c>
      <c r="G21" s="28"/>
      <c r="H21" s="28">
        <f>SUM(D21*E21)</f>
        <v>6000</v>
      </c>
      <c r="I21" s="44"/>
      <c r="J21" s="56"/>
      <c r="K21" s="63"/>
      <c r="M21" s="53"/>
    </row>
    <row r="22" spans="1:13" ht="12.75">
      <c r="A22" s="25" t="s">
        <v>54</v>
      </c>
      <c r="B22" s="27" t="s">
        <v>52</v>
      </c>
      <c r="C22" s="25" t="s">
        <v>2</v>
      </c>
      <c r="D22" s="26">
        <v>2</v>
      </c>
      <c r="E22" s="44">
        <v>400</v>
      </c>
      <c r="F22" s="28">
        <v>100</v>
      </c>
      <c r="G22" s="28">
        <f>SUM(F21:F22)</f>
        <v>2600</v>
      </c>
      <c r="H22" s="28">
        <f>SUM(D22*E22)</f>
        <v>800</v>
      </c>
      <c r="I22" s="44">
        <f>SUM(H21:H22)</f>
        <v>6800</v>
      </c>
      <c r="J22" s="56">
        <f>SUM(G22+I22)</f>
        <v>9400</v>
      </c>
      <c r="K22" s="63">
        <f>SUM(J22*1.2423)</f>
        <v>11677.619999999999</v>
      </c>
      <c r="M22" s="53"/>
    </row>
    <row r="23" spans="1:13" ht="12.75">
      <c r="A23" s="25"/>
      <c r="B23" s="27"/>
      <c r="C23" s="25"/>
      <c r="D23" s="26"/>
      <c r="E23" s="44"/>
      <c r="F23" s="28"/>
      <c r="G23" s="28"/>
      <c r="H23" s="28"/>
      <c r="I23" s="44"/>
      <c r="J23" s="56"/>
      <c r="K23" s="63"/>
      <c r="M23" s="53"/>
    </row>
    <row r="24" spans="1:13" ht="12.75">
      <c r="A24" s="25">
        <v>4</v>
      </c>
      <c r="B24" s="6" t="s">
        <v>22</v>
      </c>
      <c r="C24" s="25"/>
      <c r="D24" s="26"/>
      <c r="E24" s="44"/>
      <c r="F24" s="28"/>
      <c r="G24" s="28"/>
      <c r="H24" s="28"/>
      <c r="I24" s="44"/>
      <c r="J24" s="56"/>
      <c r="K24" s="63"/>
      <c r="M24" s="53"/>
    </row>
    <row r="25" spans="1:13" ht="12.75">
      <c r="A25" s="25" t="s">
        <v>27</v>
      </c>
      <c r="B25" s="27" t="s">
        <v>47</v>
      </c>
      <c r="C25" s="25" t="s">
        <v>2</v>
      </c>
      <c r="D25" s="26">
        <v>1</v>
      </c>
      <c r="E25" s="44">
        <v>3000</v>
      </c>
      <c r="F25" s="28">
        <v>1500</v>
      </c>
      <c r="G25" s="28"/>
      <c r="H25" s="28">
        <f>SUM(D25*E25)</f>
        <v>3000</v>
      </c>
      <c r="I25" s="44"/>
      <c r="J25" s="56"/>
      <c r="K25" s="63"/>
      <c r="M25" s="53"/>
    </row>
    <row r="26" spans="1:13" ht="12.75">
      <c r="A26" s="25" t="s">
        <v>28</v>
      </c>
      <c r="B26" s="27" t="s">
        <v>48</v>
      </c>
      <c r="C26" s="25" t="s">
        <v>51</v>
      </c>
      <c r="D26" s="26">
        <v>20</v>
      </c>
      <c r="E26" s="44">
        <v>100</v>
      </c>
      <c r="F26" s="28">
        <v>800</v>
      </c>
      <c r="G26" s="28">
        <f>SUM(F25:F26)</f>
        <v>2300</v>
      </c>
      <c r="H26" s="28">
        <f>SUM(D26*E26)</f>
        <v>2000</v>
      </c>
      <c r="I26" s="44">
        <f>SUM(H26+H25)</f>
        <v>5000</v>
      </c>
      <c r="J26" s="56">
        <f>SUM(G26+I26)</f>
        <v>7300</v>
      </c>
      <c r="K26" s="63">
        <f>SUM(J26*1.2423)</f>
        <v>9068.789999999999</v>
      </c>
      <c r="M26" s="53"/>
    </row>
    <row r="27" spans="1:13" ht="12.75">
      <c r="A27" s="25"/>
      <c r="B27" s="27"/>
      <c r="C27" s="25"/>
      <c r="D27" s="26"/>
      <c r="E27" s="44"/>
      <c r="F27" s="28"/>
      <c r="G27" s="28"/>
      <c r="H27" s="28"/>
      <c r="I27" s="44"/>
      <c r="J27" s="56"/>
      <c r="K27" s="63"/>
      <c r="M27" s="53"/>
    </row>
    <row r="28" spans="1:13" ht="12.75">
      <c r="A28" s="25">
        <v>5</v>
      </c>
      <c r="B28" s="6" t="s">
        <v>49</v>
      </c>
      <c r="C28" s="25"/>
      <c r="D28" s="26"/>
      <c r="E28" s="44"/>
      <c r="F28" s="28"/>
      <c r="G28" s="28"/>
      <c r="H28" s="28"/>
      <c r="I28" s="44"/>
      <c r="J28" s="56"/>
      <c r="K28" s="63"/>
      <c r="M28" s="53"/>
    </row>
    <row r="29" spans="1:13" ht="12.75">
      <c r="A29" s="25" t="s">
        <v>29</v>
      </c>
      <c r="B29" s="27" t="s">
        <v>50</v>
      </c>
      <c r="C29" s="25" t="s">
        <v>2</v>
      </c>
      <c r="D29" s="26">
        <v>1</v>
      </c>
      <c r="E29" s="44">
        <v>3000</v>
      </c>
      <c r="F29" s="28">
        <v>1500</v>
      </c>
      <c r="G29" s="28"/>
      <c r="H29" s="28">
        <f aca="true" t="shared" si="0" ref="H29:H34">SUM(D29*E29)</f>
        <v>3000</v>
      </c>
      <c r="I29" s="44"/>
      <c r="J29" s="56"/>
      <c r="K29" s="63"/>
      <c r="M29" s="53"/>
    </row>
    <row r="30" spans="1:13" ht="12.75">
      <c r="A30" s="25" t="s">
        <v>30</v>
      </c>
      <c r="B30" s="27" t="s">
        <v>48</v>
      </c>
      <c r="C30" s="29" t="s">
        <v>51</v>
      </c>
      <c r="D30" s="26">
        <v>20</v>
      </c>
      <c r="E30" s="30">
        <v>100</v>
      </c>
      <c r="F30" s="28">
        <v>800</v>
      </c>
      <c r="G30" s="28">
        <f>SUM(F29:F30)</f>
        <v>2300</v>
      </c>
      <c r="H30" s="28">
        <f t="shared" si="0"/>
        <v>2000</v>
      </c>
      <c r="I30" s="30">
        <f>SUM(H30+H29)</f>
        <v>5000</v>
      </c>
      <c r="J30" s="56">
        <f>SUM(G30+I30)</f>
        <v>7300</v>
      </c>
      <c r="K30" s="63">
        <f>SUM(J30*1.2423)</f>
        <v>9068.789999999999</v>
      </c>
      <c r="M30" s="53"/>
    </row>
    <row r="31" spans="1:11" ht="12.75">
      <c r="A31" s="25"/>
      <c r="B31" s="27"/>
      <c r="C31" s="29"/>
      <c r="D31" s="26"/>
      <c r="E31" s="30"/>
      <c r="F31" s="28"/>
      <c r="G31" s="28"/>
      <c r="H31" s="28"/>
      <c r="I31" s="30"/>
      <c r="J31" s="56"/>
      <c r="K31" s="63">
        <f>SUM(J31*1.2423)</f>
        <v>0</v>
      </c>
    </row>
    <row r="32" spans="1:11" ht="12.75">
      <c r="A32" s="25">
        <v>6</v>
      </c>
      <c r="B32" s="6" t="s">
        <v>55</v>
      </c>
      <c r="C32" s="25"/>
      <c r="D32" s="26"/>
      <c r="E32" s="44"/>
      <c r="F32" s="28"/>
      <c r="G32" s="28"/>
      <c r="H32" s="28"/>
      <c r="I32" s="30"/>
      <c r="J32" s="56"/>
      <c r="K32" s="63"/>
    </row>
    <row r="33" spans="1:11" ht="12.75">
      <c r="A33" s="25" t="s">
        <v>58</v>
      </c>
      <c r="B33" s="27" t="s">
        <v>56</v>
      </c>
      <c r="C33" s="25" t="s">
        <v>2</v>
      </c>
      <c r="D33" s="26">
        <v>1</v>
      </c>
      <c r="E33" s="44">
        <v>5000</v>
      </c>
      <c r="F33" s="28">
        <v>800</v>
      </c>
      <c r="G33" s="28"/>
      <c r="H33" s="28">
        <f t="shared" si="0"/>
        <v>5000</v>
      </c>
      <c r="I33" s="30"/>
      <c r="J33" s="56">
        <f>SUM(G33+I33)</f>
        <v>0</v>
      </c>
      <c r="K33" s="63"/>
    </row>
    <row r="34" spans="1:11" ht="12.75">
      <c r="A34" s="25" t="s">
        <v>59</v>
      </c>
      <c r="B34" s="27" t="s">
        <v>57</v>
      </c>
      <c r="C34" s="25" t="s">
        <v>2</v>
      </c>
      <c r="D34" s="26">
        <v>1</v>
      </c>
      <c r="E34" s="44">
        <v>2000</v>
      </c>
      <c r="F34" s="46">
        <v>300</v>
      </c>
      <c r="G34" s="28">
        <f>SUM(F33:F34)</f>
        <v>1100</v>
      </c>
      <c r="H34" s="2">
        <f t="shared" si="0"/>
        <v>2000</v>
      </c>
      <c r="I34" s="30">
        <f>SUM(H34+H33)</f>
        <v>7000</v>
      </c>
      <c r="J34" s="56">
        <f>SUM(G34+I34)</f>
        <v>8100</v>
      </c>
      <c r="K34" s="63">
        <f>SUM(J34*1.2423)</f>
        <v>10062.63</v>
      </c>
    </row>
    <row r="35" spans="1:11" ht="12.75">
      <c r="A35" s="25"/>
      <c r="B35" s="27"/>
      <c r="C35" s="25"/>
      <c r="D35" s="26"/>
      <c r="E35" s="44"/>
      <c r="F35" s="46"/>
      <c r="G35" s="16"/>
      <c r="I35" s="54"/>
      <c r="J35" s="57"/>
      <c r="K35" s="61"/>
    </row>
    <row r="36" spans="1:11" ht="12.75">
      <c r="A36" s="25"/>
      <c r="B36" s="27"/>
      <c r="C36" s="25"/>
      <c r="D36" s="26"/>
      <c r="E36" s="44"/>
      <c r="F36" s="46"/>
      <c r="G36" s="16"/>
      <c r="I36" s="54"/>
      <c r="J36" s="57"/>
      <c r="K36" s="61"/>
    </row>
    <row r="37" spans="1:11" ht="13.5" thickBot="1">
      <c r="A37" s="32"/>
      <c r="B37" s="33"/>
      <c r="C37" s="29"/>
      <c r="D37" s="26"/>
      <c r="E37" s="30"/>
      <c r="F37" s="46"/>
      <c r="G37" s="46"/>
      <c r="H37" s="46"/>
      <c r="I37" s="31"/>
      <c r="J37" s="58"/>
      <c r="K37" s="64"/>
    </row>
    <row r="38" spans="1:11" ht="13.5" thickBot="1">
      <c r="A38" s="32"/>
      <c r="B38" s="33"/>
      <c r="C38" s="29"/>
      <c r="D38" s="26"/>
      <c r="E38" s="47" t="s">
        <v>13</v>
      </c>
      <c r="F38" s="48">
        <f>SUM(F8:F37)</f>
        <v>10520</v>
      </c>
      <c r="G38" s="48"/>
      <c r="H38" s="48">
        <f>SUM(H8:H34)</f>
        <v>33350</v>
      </c>
      <c r="I38" s="48"/>
      <c r="J38" s="59">
        <f>SUM(F38+H38)</f>
        <v>43870</v>
      </c>
      <c r="K38" s="30">
        <f>SUM(K12:K34)</f>
        <v>54499.700999999994</v>
      </c>
    </row>
    <row r="39" spans="1:11" ht="13.5" thickBot="1">
      <c r="A39" s="34"/>
      <c r="B39" s="35"/>
      <c r="C39" s="36"/>
      <c r="D39" s="37"/>
      <c r="E39" s="110"/>
      <c r="F39" s="110"/>
      <c r="G39" s="4"/>
      <c r="H39" s="111" t="s">
        <v>21</v>
      </c>
      <c r="I39" s="112"/>
      <c r="J39" s="60"/>
      <c r="K39" s="61"/>
    </row>
    <row r="40" spans="1:10" ht="12.75">
      <c r="A40" s="34"/>
      <c r="B40" s="35"/>
      <c r="C40" s="36"/>
      <c r="D40" s="37"/>
      <c r="E40" s="110"/>
      <c r="F40" s="110"/>
      <c r="G40" s="4"/>
      <c r="H40" s="5"/>
      <c r="I40" s="5"/>
      <c r="J40" s="5"/>
    </row>
    <row r="41" spans="1:10" ht="12.75">
      <c r="A41" s="34"/>
      <c r="B41" s="35"/>
      <c r="C41" s="36"/>
      <c r="D41" s="37"/>
      <c r="E41" s="4"/>
      <c r="F41" s="4"/>
      <c r="G41" s="4"/>
      <c r="H41" s="5"/>
      <c r="I41" s="5"/>
      <c r="J41" s="5"/>
    </row>
    <row r="42" spans="1:10" ht="12.75">
      <c r="A42" s="34"/>
      <c r="B42" s="35"/>
      <c r="C42" s="36"/>
      <c r="D42" s="37"/>
      <c r="E42" s="4"/>
      <c r="F42" s="4"/>
      <c r="G42" s="4"/>
      <c r="H42" s="5"/>
      <c r="I42" s="5"/>
      <c r="J42" s="5"/>
    </row>
    <row r="43" spans="1:10" ht="12.75">
      <c r="A43" s="34"/>
      <c r="B43" s="35"/>
      <c r="C43" s="36"/>
      <c r="D43" s="37"/>
      <c r="E43" s="4"/>
      <c r="F43" s="4"/>
      <c r="G43" s="4"/>
      <c r="H43" s="5"/>
      <c r="I43" s="5"/>
      <c r="J43" s="5"/>
    </row>
    <row r="44" spans="1:10" ht="12.75">
      <c r="A44" s="34"/>
      <c r="B44" s="35"/>
      <c r="C44" s="36"/>
      <c r="D44" s="37"/>
      <c r="E44" s="4"/>
      <c r="F44" s="4"/>
      <c r="G44" s="4"/>
      <c r="H44" s="5"/>
      <c r="I44" s="5"/>
      <c r="J44" s="5"/>
    </row>
    <row r="45" spans="1:10" ht="12.75">
      <c r="A45" s="34"/>
      <c r="B45" t="s">
        <v>60</v>
      </c>
      <c r="C45" s="36"/>
      <c r="D45" s="37"/>
      <c r="E45" s="4"/>
      <c r="F45" s="4"/>
      <c r="G45" s="4"/>
      <c r="H45" s="5"/>
      <c r="I45" s="5"/>
      <c r="J45" s="5"/>
    </row>
    <row r="46" spans="1:10" ht="12.75">
      <c r="A46" s="19"/>
      <c r="B46" s="17"/>
      <c r="C46" s="45"/>
      <c r="D46" s="15"/>
      <c r="E46" s="16"/>
      <c r="F46" s="38"/>
      <c r="G46" s="38"/>
      <c r="H46" s="38"/>
      <c r="I46" s="38"/>
      <c r="J46" s="38"/>
    </row>
    <row r="47" spans="1:10" ht="12.75">
      <c r="A47" s="19"/>
      <c r="B47" s="17"/>
      <c r="C47" s="45"/>
      <c r="D47" s="15"/>
      <c r="E47" s="16"/>
      <c r="F47" s="38"/>
      <c r="G47" s="38"/>
      <c r="H47" s="38"/>
      <c r="I47" s="38"/>
      <c r="J47" s="38"/>
    </row>
    <row r="48" spans="1:10" ht="12.75">
      <c r="A48" s="19"/>
      <c r="B48" s="52"/>
      <c r="C48" s="109"/>
      <c r="D48" s="109"/>
      <c r="E48" s="16"/>
      <c r="F48" s="38"/>
      <c r="G48" s="38"/>
      <c r="H48" s="38"/>
      <c r="I48" s="38"/>
      <c r="J48" s="38"/>
    </row>
    <row r="49" spans="1:10" ht="12.75">
      <c r="A49" s="19"/>
      <c r="B49" s="17"/>
      <c r="C49" s="109"/>
      <c r="D49" s="109"/>
      <c r="E49" s="16"/>
      <c r="F49" s="38"/>
      <c r="G49" s="38"/>
      <c r="H49" s="38"/>
      <c r="I49" s="38"/>
      <c r="J49" s="38"/>
    </row>
    <row r="50" spans="1:10" ht="12.75">
      <c r="A50" s="19"/>
      <c r="B50" s="17"/>
      <c r="C50" s="109"/>
      <c r="D50" s="109"/>
      <c r="E50" s="16"/>
      <c r="F50" s="16"/>
      <c r="G50" s="16"/>
      <c r="H50" s="16"/>
      <c r="I50" s="16"/>
      <c r="J50" s="16"/>
    </row>
    <row r="51" spans="1:10" ht="12.75">
      <c r="A51" s="19"/>
      <c r="B51" s="17"/>
      <c r="C51" s="109"/>
      <c r="D51" s="109"/>
      <c r="E51" s="16"/>
      <c r="F51" s="16"/>
      <c r="G51" s="16"/>
      <c r="H51" s="16"/>
      <c r="I51" s="16"/>
      <c r="J51" s="16"/>
    </row>
    <row r="52" spans="1:10" ht="12.75">
      <c r="A52" s="19"/>
      <c r="B52" s="17"/>
      <c r="C52" s="109"/>
      <c r="D52" s="109"/>
      <c r="E52" s="16"/>
      <c r="F52" s="16"/>
      <c r="G52" s="16"/>
      <c r="H52" s="16"/>
      <c r="I52" s="16"/>
      <c r="J52" s="16"/>
    </row>
    <row r="53" spans="1:10" ht="12.75">
      <c r="A53" s="19"/>
      <c r="B53" s="17"/>
      <c r="C53" s="109"/>
      <c r="D53" s="109"/>
      <c r="E53" s="16"/>
      <c r="F53" s="16"/>
      <c r="G53" s="16"/>
      <c r="H53" s="16"/>
      <c r="I53" s="16"/>
      <c r="J53" s="16"/>
    </row>
    <row r="54" spans="1:10" ht="12.75">
      <c r="A54" s="19"/>
      <c r="B54" s="17"/>
      <c r="C54" s="109"/>
      <c r="D54" s="109"/>
      <c r="E54" s="16"/>
      <c r="F54" s="16"/>
      <c r="G54" s="16"/>
      <c r="H54" s="16"/>
      <c r="I54" s="16"/>
      <c r="J54" s="16"/>
    </row>
    <row r="55" spans="1:10" ht="12.75">
      <c r="A55" s="108"/>
      <c r="B55" s="108"/>
      <c r="C55" s="109"/>
      <c r="D55" s="109"/>
      <c r="E55" s="16"/>
      <c r="F55" s="16"/>
      <c r="G55" s="16"/>
      <c r="H55" s="16"/>
      <c r="I55" s="16"/>
      <c r="J55" s="16"/>
    </row>
    <row r="56" spans="1:10" ht="12.75">
      <c r="A56" s="19"/>
      <c r="B56" s="17"/>
      <c r="C56" s="45"/>
      <c r="D56" s="15"/>
      <c r="E56" s="16"/>
      <c r="F56" s="16"/>
      <c r="G56" s="16"/>
      <c r="H56" s="16"/>
      <c r="I56" s="16"/>
      <c r="J56" s="16"/>
    </row>
    <row r="58" spans="1:10" ht="12.75">
      <c r="A58"/>
      <c r="C58"/>
      <c r="D58"/>
      <c r="E58"/>
      <c r="H58"/>
      <c r="I58"/>
      <c r="J58"/>
    </row>
    <row r="59" spans="1:10" ht="12.75">
      <c r="A59"/>
      <c r="C59"/>
      <c r="D59"/>
      <c r="E59"/>
      <c r="H59"/>
      <c r="I59"/>
      <c r="J59"/>
    </row>
    <row r="60" spans="1:10" ht="12.75">
      <c r="A60"/>
      <c r="C60"/>
      <c r="D60"/>
      <c r="E60"/>
      <c r="H60"/>
      <c r="I60"/>
      <c r="J60"/>
    </row>
    <row r="61" spans="1:10" ht="12.75">
      <c r="A61"/>
      <c r="C61"/>
      <c r="D61"/>
      <c r="E61"/>
      <c r="H61"/>
      <c r="I61"/>
      <c r="J61"/>
    </row>
    <row r="62" spans="1:10" ht="12.75">
      <c r="A62"/>
      <c r="C62"/>
      <c r="D62"/>
      <c r="E62"/>
      <c r="H62"/>
      <c r="I62"/>
      <c r="J62"/>
    </row>
    <row r="63" spans="1:10" ht="12.75">
      <c r="A63"/>
      <c r="C63"/>
      <c r="D63"/>
      <c r="E63"/>
      <c r="H63"/>
      <c r="I63"/>
      <c r="J63"/>
    </row>
    <row r="64" spans="1:10" ht="12.75">
      <c r="A64"/>
      <c r="C64"/>
      <c r="D64"/>
      <c r="E64"/>
      <c r="H64"/>
      <c r="I64"/>
      <c r="J64"/>
    </row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spans="1:10" ht="12" customHeight="1">
      <c r="A81"/>
      <c r="C81"/>
      <c r="D81"/>
      <c r="E81"/>
      <c r="H81"/>
      <c r="I81"/>
      <c r="J81"/>
    </row>
    <row r="82" spans="1:10" ht="12" customHeight="1">
      <c r="A82"/>
      <c r="C82"/>
      <c r="D82"/>
      <c r="E82"/>
      <c r="H82"/>
      <c r="I82"/>
      <c r="J82"/>
    </row>
    <row r="83" spans="1:10" ht="12" customHeight="1">
      <c r="A83" s="1"/>
      <c r="C83"/>
      <c r="D83"/>
      <c r="E83"/>
      <c r="H83"/>
      <c r="I83"/>
      <c r="J83"/>
    </row>
    <row r="84" spans="1:10" ht="12" customHeight="1">
      <c r="A84" s="1"/>
      <c r="C84"/>
      <c r="D84"/>
      <c r="E84"/>
      <c r="H84"/>
      <c r="I84"/>
      <c r="J84"/>
    </row>
    <row r="85" spans="1:10" ht="12" customHeight="1">
      <c r="A85" s="1"/>
      <c r="C85"/>
      <c r="D85"/>
      <c r="E85"/>
      <c r="H85"/>
      <c r="I85"/>
      <c r="J85"/>
    </row>
    <row r="86" spans="1:10" ht="12" customHeight="1">
      <c r="A86" s="1"/>
      <c r="C86"/>
      <c r="D86"/>
      <c r="E86"/>
      <c r="H86"/>
      <c r="I86"/>
      <c r="J86"/>
    </row>
    <row r="87" spans="1:10" ht="12" customHeight="1">
      <c r="A87"/>
      <c r="C87"/>
      <c r="D87"/>
      <c r="E87"/>
      <c r="H87"/>
      <c r="I87"/>
      <c r="J87"/>
    </row>
    <row r="88" spans="1:10" ht="12" customHeight="1">
      <c r="A88"/>
      <c r="C88"/>
      <c r="D88"/>
      <c r="E88"/>
      <c r="H88"/>
      <c r="I88"/>
      <c r="J88"/>
    </row>
    <row r="89" spans="1:10" ht="12" customHeight="1">
      <c r="A89"/>
      <c r="C89"/>
      <c r="D89"/>
      <c r="E89"/>
      <c r="H89"/>
      <c r="I89"/>
      <c r="J89"/>
    </row>
    <row r="90" spans="1:10" ht="12" customHeight="1">
      <c r="A90"/>
      <c r="C90"/>
      <c r="D90"/>
      <c r="E90"/>
      <c r="H90"/>
      <c r="I90"/>
      <c r="J90"/>
    </row>
    <row r="91" spans="1:10" ht="12" customHeight="1">
      <c r="A91"/>
      <c r="C91"/>
      <c r="D91"/>
      <c r="E91"/>
      <c r="H91"/>
      <c r="I91"/>
      <c r="J91"/>
    </row>
  </sheetData>
  <sheetProtection/>
  <mergeCells count="14">
    <mergeCell ref="C48:D48"/>
    <mergeCell ref="C49:D49"/>
    <mergeCell ref="E40:F40"/>
    <mergeCell ref="H39:I39"/>
    <mergeCell ref="E2:G2"/>
    <mergeCell ref="C54:D54"/>
    <mergeCell ref="D3:H3"/>
    <mergeCell ref="E39:F39"/>
    <mergeCell ref="A55:B55"/>
    <mergeCell ref="C55:D55"/>
    <mergeCell ref="C50:D50"/>
    <mergeCell ref="C51:D51"/>
    <mergeCell ref="C52:D52"/>
    <mergeCell ref="C53:D53"/>
  </mergeCells>
  <printOptions/>
  <pageMargins left="0.787401575" right="0.787401575" top="0.984251969" bottom="0.984251969" header="0.492125985" footer="0.492125985"/>
  <pageSetup fitToHeight="0" fitToWidth="1"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44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3" max="3" width="28.140625" style="0" bestFit="1" customWidth="1"/>
    <col min="6" max="6" width="11.7109375" style="0" bestFit="1" customWidth="1"/>
    <col min="8" max="8" width="10.8515625" style="0" bestFit="1" customWidth="1"/>
    <col min="10" max="10" width="12.00390625" style="0" customWidth="1"/>
  </cols>
  <sheetData>
    <row r="1" spans="2:6" ht="12.75">
      <c r="B1" s="3"/>
      <c r="D1" s="69"/>
      <c r="F1" s="2"/>
    </row>
    <row r="2" spans="2:6" ht="15.75">
      <c r="B2" s="3"/>
      <c r="D2" s="69"/>
      <c r="E2" s="70" t="str">
        <f>'[1]ORÇAMENTO'!F2</f>
        <v>ESTADO DO RIO GRANDE DO SUL</v>
      </c>
      <c r="F2" s="2"/>
    </row>
    <row r="3" spans="2:6" ht="15.75">
      <c r="B3" s="3"/>
      <c r="D3" s="69"/>
      <c r="E3" s="70" t="str">
        <f>'[1]ORÇAMENTO'!F3</f>
        <v>PREFEITURA MUNICIPAL DE PALMARES DO SUL</v>
      </c>
      <c r="F3" s="2"/>
    </row>
    <row r="4" spans="2:6" ht="15.75">
      <c r="B4" s="3"/>
      <c r="D4" s="69"/>
      <c r="E4" s="70" t="str">
        <f>'[1]ORÇAMENTO'!F4</f>
        <v>SECRETARIA DE PLANEJAMENTO</v>
      </c>
      <c r="F4" s="2"/>
    </row>
    <row r="5" spans="2:6" ht="12.75">
      <c r="B5" s="3"/>
      <c r="D5" s="69"/>
      <c r="F5" s="2"/>
    </row>
    <row r="6" spans="2:11" ht="17.25" customHeight="1" thickBot="1">
      <c r="B6" s="120" t="s">
        <v>63</v>
      </c>
      <c r="C6" s="120"/>
      <c r="D6" s="120"/>
      <c r="E6" s="120"/>
      <c r="F6" s="120"/>
      <c r="G6" s="120"/>
      <c r="H6" s="120"/>
      <c r="I6" s="120"/>
      <c r="J6" s="120"/>
      <c r="K6" s="120"/>
    </row>
    <row r="7" spans="2:11" ht="16.5" thickBot="1">
      <c r="B7" s="71" t="s">
        <v>7</v>
      </c>
      <c r="D7" s="121" t="s">
        <v>35</v>
      </c>
      <c r="E7" s="121"/>
      <c r="F7" s="121"/>
      <c r="G7" s="121"/>
      <c r="H7" s="122"/>
      <c r="I7" s="116" t="s">
        <v>11</v>
      </c>
      <c r="J7" s="117"/>
      <c r="K7" s="117"/>
    </row>
    <row r="8" spans="2:11" ht="12.75">
      <c r="B8" s="72"/>
      <c r="C8" s="14" t="s">
        <v>32</v>
      </c>
      <c r="D8" s="123" t="s">
        <v>73</v>
      </c>
      <c r="E8" s="124"/>
      <c r="F8" s="124"/>
      <c r="G8" s="124"/>
      <c r="H8" s="125"/>
      <c r="I8" s="126" t="s">
        <v>77</v>
      </c>
      <c r="J8" s="127"/>
      <c r="K8" s="127"/>
    </row>
    <row r="9" spans="2:11" ht="13.5" thickBot="1">
      <c r="B9" s="72"/>
      <c r="C9" s="14" t="s">
        <v>33</v>
      </c>
      <c r="D9" s="123" t="s">
        <v>74</v>
      </c>
      <c r="E9" s="124"/>
      <c r="F9" s="124"/>
      <c r="G9" s="124"/>
      <c r="H9" s="125"/>
      <c r="I9" s="128" t="s">
        <v>75</v>
      </c>
      <c r="J9" s="129"/>
      <c r="K9" s="129"/>
    </row>
    <row r="10" spans="2:11" ht="13.5" thickBot="1">
      <c r="B10" s="73"/>
      <c r="C10" s="74"/>
      <c r="D10" s="75"/>
      <c r="E10" s="76"/>
      <c r="F10" s="77"/>
      <c r="G10" s="77"/>
      <c r="H10" s="77"/>
      <c r="I10" s="116"/>
      <c r="J10" s="117"/>
      <c r="K10" s="117"/>
    </row>
    <row r="11" spans="2:11" ht="13.5" thickBot="1">
      <c r="B11" s="78"/>
      <c r="C11" s="79"/>
      <c r="D11" s="80"/>
      <c r="E11" s="81"/>
      <c r="F11" s="116" t="s">
        <v>64</v>
      </c>
      <c r="G11" s="117"/>
      <c r="H11" s="117"/>
      <c r="I11" s="117"/>
      <c r="J11" s="117"/>
      <c r="K11" s="117"/>
    </row>
    <row r="12" spans="2:11" ht="12.75">
      <c r="B12" s="118" t="s">
        <v>0</v>
      </c>
      <c r="C12" s="119" t="s">
        <v>65</v>
      </c>
      <c r="D12" s="82" t="s">
        <v>2</v>
      </c>
      <c r="E12" s="83" t="s">
        <v>66</v>
      </c>
      <c r="F12" s="84" t="s">
        <v>67</v>
      </c>
      <c r="G12" s="84" t="s">
        <v>68</v>
      </c>
      <c r="H12" s="85" t="s">
        <v>69</v>
      </c>
      <c r="I12" s="84" t="s">
        <v>68</v>
      </c>
      <c r="J12" s="84" t="s">
        <v>70</v>
      </c>
      <c r="K12" s="86" t="s">
        <v>68</v>
      </c>
    </row>
    <row r="13" spans="2:11" ht="13.5" thickBot="1">
      <c r="B13" s="118"/>
      <c r="C13" s="119"/>
      <c r="D13" s="87"/>
      <c r="E13" s="88"/>
      <c r="F13" s="89" t="s">
        <v>71</v>
      </c>
      <c r="G13" s="89" t="s">
        <v>6</v>
      </c>
      <c r="H13" s="89" t="s">
        <v>72</v>
      </c>
      <c r="I13" s="89"/>
      <c r="J13" s="89" t="s">
        <v>72</v>
      </c>
      <c r="K13" s="89"/>
    </row>
    <row r="14" spans="2:12" ht="12.75">
      <c r="B14" s="90"/>
      <c r="C14" s="91"/>
      <c r="D14" s="92"/>
      <c r="E14" s="90"/>
      <c r="F14" s="93"/>
      <c r="G14" s="94"/>
      <c r="H14" s="93"/>
      <c r="I14" s="94"/>
      <c r="J14" s="94"/>
      <c r="K14" s="94"/>
      <c r="L14" s="95"/>
    </row>
    <row r="15" spans="2:12" ht="12.75">
      <c r="B15" s="96">
        <v>1</v>
      </c>
      <c r="C15" s="6" t="s">
        <v>35</v>
      </c>
      <c r="D15" s="92" t="s">
        <v>76</v>
      </c>
      <c r="E15" s="90">
        <v>1</v>
      </c>
      <c r="F15" s="93">
        <v>3726.9</v>
      </c>
      <c r="G15" s="94">
        <f aca="true" t="shared" si="0" ref="G15:G20">SUM((F15*1)/54499.7)</f>
        <v>0.0683838626634642</v>
      </c>
      <c r="H15" s="93">
        <v>3726.9</v>
      </c>
      <c r="I15" s="94">
        <f>IF(H15=0,,H15/$F15*1)</f>
        <v>1</v>
      </c>
      <c r="J15" s="94"/>
      <c r="K15" s="94"/>
      <c r="L15" s="95"/>
    </row>
    <row r="16" spans="2:12" ht="12.75">
      <c r="B16" s="90">
        <v>2</v>
      </c>
      <c r="C16" s="6" t="s">
        <v>39</v>
      </c>
      <c r="D16" s="92" t="s">
        <v>76</v>
      </c>
      <c r="E16" s="90">
        <v>1</v>
      </c>
      <c r="F16" s="93">
        <v>10894.97</v>
      </c>
      <c r="G16" s="94">
        <f t="shared" si="0"/>
        <v>0.19990880683746884</v>
      </c>
      <c r="H16" s="93">
        <v>10894.97</v>
      </c>
      <c r="I16" s="94">
        <f>IF(H16=0,,H16/$F16*1)</f>
        <v>1</v>
      </c>
      <c r="J16" s="93"/>
      <c r="K16" s="94"/>
      <c r="L16" s="95"/>
    </row>
    <row r="17" spans="2:12" ht="12.75">
      <c r="B17" s="90">
        <v>3</v>
      </c>
      <c r="C17" s="6" t="s">
        <v>45</v>
      </c>
      <c r="D17" s="92" t="s">
        <v>76</v>
      </c>
      <c r="E17" s="90">
        <v>1</v>
      </c>
      <c r="F17" s="93">
        <v>11677.62</v>
      </c>
      <c r="G17" s="94">
        <f t="shared" si="0"/>
        <v>0.2142694363455212</v>
      </c>
      <c r="H17" s="93">
        <v>3000</v>
      </c>
      <c r="I17" s="94">
        <f>IF(H17=0,,H17/$F17*1)</f>
        <v>0.2569016631813674</v>
      </c>
      <c r="J17" s="93">
        <v>8677.62</v>
      </c>
      <c r="K17" s="94">
        <f>IF(J17=0,,J17/$F17*1)</f>
        <v>0.7430983368186326</v>
      </c>
      <c r="L17" s="95"/>
    </row>
    <row r="18" spans="2:12" ht="12.75" customHeight="1">
      <c r="B18" s="90">
        <v>4</v>
      </c>
      <c r="C18" s="6" t="s">
        <v>22</v>
      </c>
      <c r="D18" s="92" t="s">
        <v>76</v>
      </c>
      <c r="E18" s="90">
        <v>1</v>
      </c>
      <c r="F18" s="93">
        <v>9068.79</v>
      </c>
      <c r="G18" s="94">
        <f t="shared" si="0"/>
        <v>0.16640073248109624</v>
      </c>
      <c r="H18" s="93">
        <v>2000</v>
      </c>
      <c r="I18" s="94">
        <f>IF(H18=0,,H18/$F18*1)</f>
        <v>0.22053658757121952</v>
      </c>
      <c r="J18" s="93">
        <v>7068.79</v>
      </c>
      <c r="K18" s="94">
        <f>IF(J18=0,,J18/$F18*1)</f>
        <v>0.7794634124287804</v>
      </c>
      <c r="L18" s="95"/>
    </row>
    <row r="19" spans="2:12" ht="12.75">
      <c r="B19" s="90">
        <v>5</v>
      </c>
      <c r="C19" s="6" t="s">
        <v>49</v>
      </c>
      <c r="D19" s="92" t="s">
        <v>76</v>
      </c>
      <c r="E19" s="90">
        <v>1</v>
      </c>
      <c r="F19" s="93">
        <v>9068.79</v>
      </c>
      <c r="G19" s="94">
        <f t="shared" si="0"/>
        <v>0.16640073248109624</v>
      </c>
      <c r="H19" s="93">
        <f>TRUNC($F19/1,5)</f>
        <v>9068.79</v>
      </c>
      <c r="I19" s="94">
        <f>IF(H19=0,,H19/$F19*1)</f>
        <v>1</v>
      </c>
      <c r="J19" s="93"/>
      <c r="K19" s="94"/>
      <c r="L19" s="95"/>
    </row>
    <row r="20" spans="2:12" ht="12.75">
      <c r="B20" s="90">
        <v>6</v>
      </c>
      <c r="C20" s="6" t="s">
        <v>55</v>
      </c>
      <c r="D20" s="92" t="s">
        <v>76</v>
      </c>
      <c r="E20" s="90">
        <v>1</v>
      </c>
      <c r="F20" s="93">
        <v>10062.63</v>
      </c>
      <c r="G20" s="94">
        <f t="shared" si="0"/>
        <v>0.18463642919135334</v>
      </c>
      <c r="H20" s="93"/>
      <c r="I20" s="94"/>
      <c r="J20" s="93">
        <f>TRUNC($F20/1,5)</f>
        <v>10062.63</v>
      </c>
      <c r="K20" s="94">
        <f>IF(J20=0,,J20/$F20*1)</f>
        <v>1</v>
      </c>
      <c r="L20" s="95"/>
    </row>
    <row r="21" spans="2:12" ht="12.75">
      <c r="B21" s="90"/>
      <c r="C21" s="27"/>
      <c r="D21" s="92"/>
      <c r="E21" s="90"/>
      <c r="F21" s="97"/>
      <c r="G21" s="94"/>
      <c r="H21" s="97"/>
      <c r="I21" s="94"/>
      <c r="J21" s="97"/>
      <c r="K21" s="94"/>
      <c r="L21" s="95"/>
    </row>
    <row r="22" spans="2:12" ht="12.75">
      <c r="B22" s="90"/>
      <c r="C22" s="27"/>
      <c r="D22" s="92"/>
      <c r="E22" s="90"/>
      <c r="F22" s="93">
        <f>SUM(F15:F21)</f>
        <v>54499.7</v>
      </c>
      <c r="G22" s="94"/>
      <c r="H22" s="93">
        <f>SUM(H15:H21)</f>
        <v>28690.66</v>
      </c>
      <c r="I22" s="94"/>
      <c r="J22" s="130">
        <f>SUM(J15:J21)</f>
        <v>25809.04</v>
      </c>
      <c r="K22" s="94"/>
      <c r="L22" s="95"/>
    </row>
    <row r="23" spans="2:12" ht="12.75">
      <c r="B23" s="90"/>
      <c r="C23" s="27"/>
      <c r="D23" s="92"/>
      <c r="E23" s="90"/>
      <c r="F23" s="93"/>
      <c r="G23" s="94"/>
      <c r="H23" s="93"/>
      <c r="I23" s="94"/>
      <c r="J23" s="94"/>
      <c r="K23" s="94"/>
      <c r="L23" s="95"/>
    </row>
    <row r="24" spans="2:11" ht="12.75">
      <c r="B24" s="90"/>
      <c r="C24" s="27"/>
      <c r="D24" s="92"/>
      <c r="E24" s="90"/>
      <c r="F24" s="93"/>
      <c r="G24" s="94"/>
      <c r="H24" s="93"/>
      <c r="I24" s="94"/>
      <c r="J24" s="94"/>
      <c r="K24" s="94"/>
    </row>
    <row r="25" spans="2:15" ht="12.75">
      <c r="B25" s="98"/>
      <c r="C25" s="27"/>
      <c r="D25" s="99"/>
      <c r="E25" s="90"/>
      <c r="F25" s="100"/>
      <c r="G25" s="101"/>
      <c r="H25" s="93"/>
      <c r="I25" s="94"/>
      <c r="J25" s="93"/>
      <c r="K25" s="94"/>
      <c r="L25" s="95"/>
      <c r="O25" s="53"/>
    </row>
    <row r="26" spans="2:11" ht="12.75">
      <c r="B26" s="98"/>
      <c r="C26" s="6"/>
      <c r="D26" s="99"/>
      <c r="E26" s="102"/>
      <c r="F26" s="103"/>
      <c r="G26" s="103"/>
      <c r="H26" s="97"/>
      <c r="I26" s="94"/>
      <c r="J26" s="97"/>
      <c r="K26" s="97"/>
    </row>
    <row r="27" spans="2:6" ht="12.75">
      <c r="B27" s="3"/>
      <c r="C27" s="17"/>
      <c r="D27" s="104"/>
      <c r="E27" s="3"/>
      <c r="F27" s="105"/>
    </row>
    <row r="28" spans="2:6" ht="12.75">
      <c r="B28" s="3"/>
      <c r="C28" s="17"/>
      <c r="D28" s="104"/>
      <c r="E28" s="3"/>
      <c r="F28" s="105"/>
    </row>
    <row r="29" ht="12.75">
      <c r="C29" s="17"/>
    </row>
    <row r="30" ht="12.75">
      <c r="C30" s="106"/>
    </row>
    <row r="31" ht="12.75">
      <c r="C31" s="17"/>
    </row>
    <row r="32" ht="12.75">
      <c r="C32" s="17"/>
    </row>
    <row r="33" ht="12.75">
      <c r="C33" s="17"/>
    </row>
    <row r="34" ht="12.75">
      <c r="C34" s="106"/>
    </row>
    <row r="35" ht="12.75">
      <c r="C35" s="17"/>
    </row>
    <row r="36" ht="12.75">
      <c r="C36" s="17"/>
    </row>
    <row r="37" ht="12.75">
      <c r="C37" s="17"/>
    </row>
    <row r="38" ht="12.75">
      <c r="C38" s="106"/>
    </row>
    <row r="39" ht="12.75">
      <c r="C39" s="17"/>
    </row>
    <row r="40" ht="12.75">
      <c r="C40" s="17"/>
    </row>
    <row r="41" ht="12.75">
      <c r="C41" s="17"/>
    </row>
    <row r="42" ht="12.75">
      <c r="C42" s="17"/>
    </row>
    <row r="43" ht="12.75">
      <c r="C43" s="107"/>
    </row>
    <row r="44" ht="12.75">
      <c r="C44" s="1"/>
    </row>
  </sheetData>
  <sheetProtection/>
  <mergeCells count="11">
    <mergeCell ref="I9:K9"/>
    <mergeCell ref="I10:K10"/>
    <mergeCell ref="F11:K11"/>
    <mergeCell ref="B12:B13"/>
    <mergeCell ref="C12:C13"/>
    <mergeCell ref="B6:K6"/>
    <mergeCell ref="D7:H7"/>
    <mergeCell ref="I7:K7"/>
    <mergeCell ref="D8:H8"/>
    <mergeCell ref="I8:K8"/>
    <mergeCell ref="D9:H9"/>
  </mergeCells>
  <printOptions/>
  <pageMargins left="0.787401575" right="0.787401575" top="0.984251969" bottom="0.984251969" header="0.492125985" footer="0.49212598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Unkown</dc:creator>
  <cp:keywords/>
  <dc:description/>
  <cp:lastModifiedBy>User</cp:lastModifiedBy>
  <cp:lastPrinted>2023-07-27T11:43:47Z</cp:lastPrinted>
  <dcterms:created xsi:type="dcterms:W3CDTF">2000-01-11T15:20:42Z</dcterms:created>
  <dcterms:modified xsi:type="dcterms:W3CDTF">2023-07-27T11:58:22Z</dcterms:modified>
  <cp:category/>
  <cp:version/>
  <cp:contentType/>
  <cp:contentStatus/>
</cp:coreProperties>
</file>